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Weiterbildung u. Beratung\13 Infoportal Hochschuldidaktik\01_Autoren_Kommunikation\Florian_Schulz\"/>
    </mc:Choice>
  </mc:AlternateContent>
  <bookViews>
    <workbookView xWindow="0" yWindow="0" windowWidth="23040" windowHeight="9408" activeTab="3"/>
  </bookViews>
  <sheets>
    <sheet name="Daten" sheetId="1" r:id="rId1"/>
    <sheet name="Cronbachs α, Einzelanalyse" sheetId="2" r:id="rId2"/>
    <sheet name="Korrelationsmatrix" sheetId="3" r:id="rId3"/>
    <sheet name="Gruppenanalyse" sheetId="5" r:id="rId4"/>
  </sheets>
  <calcPr calcId="171027"/>
</workbook>
</file>

<file path=xl/calcChain.xml><?xml version="1.0" encoding="utf-8"?>
<calcChain xmlns="http://schemas.openxmlformats.org/spreadsheetml/2006/main">
  <c r="M57" i="1" l="1"/>
  <c r="C62" i="1" l="1"/>
  <c r="D62" i="1"/>
  <c r="E62" i="1"/>
  <c r="F62" i="1"/>
  <c r="G62" i="1"/>
  <c r="H62" i="1"/>
  <c r="I62" i="1"/>
  <c r="J62" i="1"/>
  <c r="K62" i="1"/>
  <c r="L62" i="1"/>
  <c r="B62" i="1"/>
  <c r="B63" i="1" s="1"/>
  <c r="C60" i="1"/>
  <c r="C61" i="1" s="1"/>
  <c r="D60" i="1"/>
  <c r="E60" i="1"/>
  <c r="F60" i="1"/>
  <c r="G60" i="1"/>
  <c r="H60" i="1"/>
  <c r="I60" i="1"/>
  <c r="J60" i="1"/>
  <c r="K60" i="1"/>
  <c r="L60" i="1"/>
  <c r="B60" i="1"/>
  <c r="B61" i="1" s="1"/>
  <c r="L58" i="5" l="1"/>
  <c r="L7" i="5" s="1"/>
  <c r="J58" i="5"/>
  <c r="K58" i="5"/>
  <c r="A5" i="5"/>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 i="1"/>
  <c r="C3" i="5"/>
  <c r="D3" i="5"/>
  <c r="E3" i="5"/>
  <c r="F3" i="5"/>
  <c r="G3" i="5"/>
  <c r="H3" i="5"/>
  <c r="I3" i="5"/>
  <c r="J3" i="5"/>
  <c r="K3" i="5"/>
  <c r="L3" i="5"/>
  <c r="B3" i="5"/>
  <c r="J7" i="5" l="1"/>
  <c r="J11" i="5"/>
  <c r="J35" i="5"/>
  <c r="J43" i="5"/>
  <c r="J55" i="5"/>
  <c r="J16" i="5"/>
  <c r="J28" i="5"/>
  <c r="J32" i="5"/>
  <c r="J36" i="5"/>
  <c r="J40" i="5"/>
  <c r="J56" i="5"/>
  <c r="J17" i="5"/>
  <c r="J49" i="5"/>
  <c r="J10" i="5"/>
  <c r="J18" i="5"/>
  <c r="J42" i="5"/>
  <c r="J54" i="5"/>
  <c r="L38" i="5"/>
  <c r="L30" i="5"/>
  <c r="L37" i="5"/>
  <c r="L9" i="5"/>
  <c r="L56" i="5"/>
  <c r="L48" i="5"/>
  <c r="L44" i="5"/>
  <c r="L40" i="5"/>
  <c r="L36" i="5"/>
  <c r="L32" i="5"/>
  <c r="L16" i="5"/>
  <c r="L55" i="5"/>
  <c r="L43" i="5"/>
  <c r="L19" i="5"/>
  <c r="K37" i="5"/>
  <c r="K35" i="5"/>
  <c r="K17" i="5"/>
  <c r="K9" i="5"/>
  <c r="K42" i="5"/>
  <c r="K40" i="5"/>
  <c r="K36" i="5"/>
  <c r="K32" i="5"/>
  <c r="K16" i="5"/>
  <c r="B68" i="1" l="1"/>
  <c r="M55" i="1"/>
  <c r="B3" i="2"/>
  <c r="C3" i="2"/>
  <c r="D3" i="2"/>
  <c r="E3" i="2"/>
  <c r="F3" i="2"/>
  <c r="G3" i="2"/>
  <c r="H3" i="2"/>
  <c r="I3" i="2"/>
  <c r="J3" i="2"/>
  <c r="K3" i="2"/>
  <c r="L3" i="2"/>
  <c r="M3" i="2"/>
  <c r="A3" i="2"/>
  <c r="J63" i="1"/>
  <c r="K63" i="1"/>
  <c r="L63" i="1"/>
  <c r="S55" i="1" l="1"/>
  <c r="W55" i="1"/>
  <c r="R55" i="1"/>
  <c r="V55" i="1"/>
  <c r="Z55" i="1"/>
  <c r="Y55" i="1"/>
  <c r="U55" i="1"/>
  <c r="Q55" i="1"/>
  <c r="P55" i="1"/>
  <c r="T55" i="1"/>
  <c r="X55" i="1"/>
  <c r="J59" i="1"/>
  <c r="K59" i="1"/>
  <c r="L59" i="1"/>
  <c r="J58" i="1"/>
  <c r="K58" i="1"/>
  <c r="L58" i="1"/>
  <c r="J59" i="5"/>
  <c r="K59" i="5"/>
  <c r="L59" i="5"/>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6" i="1"/>
  <c r="M4" i="1"/>
  <c r="A6" i="1"/>
  <c r="S47" i="1" l="1"/>
  <c r="W47" i="1"/>
  <c r="R47" i="1"/>
  <c r="V47" i="1"/>
  <c r="Z47" i="1"/>
  <c r="Y47" i="1"/>
  <c r="Q47" i="1"/>
  <c r="U47" i="1"/>
  <c r="P47" i="1"/>
  <c r="T47" i="1"/>
  <c r="X47" i="1"/>
  <c r="T4" i="1"/>
  <c r="X4" i="1"/>
  <c r="S4" i="1"/>
  <c r="W4" i="1"/>
  <c r="R4" i="1"/>
  <c r="Z4" i="1"/>
  <c r="Y4" i="1"/>
  <c r="M62" i="1"/>
  <c r="P4" i="1"/>
  <c r="U4" i="1"/>
  <c r="Q4" i="1"/>
  <c r="V4" i="1"/>
  <c r="M60" i="1"/>
  <c r="R52" i="1"/>
  <c r="V52" i="1"/>
  <c r="Z52" i="1"/>
  <c r="U52" i="1"/>
  <c r="Y52" i="1"/>
  <c r="T52" i="1"/>
  <c r="Q52" i="1"/>
  <c r="X52" i="1"/>
  <c r="W52" i="1"/>
  <c r="S52" i="1"/>
  <c r="P52" i="1"/>
  <c r="R48" i="1"/>
  <c r="V48" i="1"/>
  <c r="Z48" i="1"/>
  <c r="U48" i="1"/>
  <c r="Y48" i="1"/>
  <c r="X48" i="1"/>
  <c r="S48" i="1"/>
  <c r="Q48" i="1"/>
  <c r="T48" i="1"/>
  <c r="W48" i="1"/>
  <c r="P48" i="1"/>
  <c r="R44" i="1"/>
  <c r="V44" i="1"/>
  <c r="Z44" i="1"/>
  <c r="U44" i="1"/>
  <c r="Y44" i="1"/>
  <c r="T44" i="1"/>
  <c r="X44" i="1"/>
  <c r="Q44" i="1"/>
  <c r="W44" i="1"/>
  <c r="P44" i="1"/>
  <c r="S44" i="1"/>
  <c r="S40" i="1"/>
  <c r="V40" i="1"/>
  <c r="Z40" i="1"/>
  <c r="U40" i="1"/>
  <c r="Y40" i="1"/>
  <c r="X40" i="1"/>
  <c r="T40" i="1"/>
  <c r="R40" i="1"/>
  <c r="P40" i="1"/>
  <c r="Q40" i="1"/>
  <c r="W40" i="1"/>
  <c r="S36" i="1"/>
  <c r="W36" i="1"/>
  <c r="U36" i="1"/>
  <c r="Z36" i="1"/>
  <c r="T36" i="1"/>
  <c r="Y36" i="1"/>
  <c r="R36" i="1"/>
  <c r="Q36" i="1"/>
  <c r="X36" i="1"/>
  <c r="V36" i="1"/>
  <c r="P36" i="1"/>
  <c r="T32" i="1"/>
  <c r="X32" i="1"/>
  <c r="S32" i="1"/>
  <c r="W32" i="1"/>
  <c r="V32" i="1"/>
  <c r="U32" i="1"/>
  <c r="R32" i="1"/>
  <c r="Z32" i="1"/>
  <c r="Y32" i="1"/>
  <c r="Q32" i="1"/>
  <c r="P32" i="1"/>
  <c r="T28" i="1"/>
  <c r="X28" i="1"/>
  <c r="S28" i="1"/>
  <c r="W28" i="1"/>
  <c r="R28" i="1"/>
  <c r="Z28" i="1"/>
  <c r="Y28" i="1"/>
  <c r="V28" i="1"/>
  <c r="Q28" i="1"/>
  <c r="U28" i="1"/>
  <c r="P28" i="1"/>
  <c r="T24" i="1"/>
  <c r="X24" i="1"/>
  <c r="S24" i="1"/>
  <c r="W24" i="1"/>
  <c r="V24" i="1"/>
  <c r="U24" i="1"/>
  <c r="Z24" i="1"/>
  <c r="R24" i="1"/>
  <c r="Y24" i="1"/>
  <c r="Q24" i="1"/>
  <c r="P24" i="1"/>
  <c r="T20" i="1"/>
  <c r="X20" i="1"/>
  <c r="S20" i="1"/>
  <c r="W20" i="1"/>
  <c r="R20" i="1"/>
  <c r="Z20" i="1"/>
  <c r="Y20" i="1"/>
  <c r="Q20" i="1"/>
  <c r="U20" i="1"/>
  <c r="V20" i="1"/>
  <c r="P20" i="1"/>
  <c r="T16" i="1"/>
  <c r="X16" i="1"/>
  <c r="S16" i="1"/>
  <c r="W16" i="1"/>
  <c r="V16" i="1"/>
  <c r="U16" i="1"/>
  <c r="R16" i="1"/>
  <c r="Y16" i="1"/>
  <c r="Q16" i="1"/>
  <c r="Z16" i="1"/>
  <c r="P16" i="1"/>
  <c r="T12" i="1"/>
  <c r="X12" i="1"/>
  <c r="S12" i="1"/>
  <c r="W12" i="1"/>
  <c r="R12" i="1"/>
  <c r="Z12" i="1"/>
  <c r="Y12" i="1"/>
  <c r="V12" i="1"/>
  <c r="Q12" i="1"/>
  <c r="P12" i="1"/>
  <c r="U12" i="1"/>
  <c r="T8" i="1"/>
  <c r="X8" i="1"/>
  <c r="S8" i="1"/>
  <c r="W8" i="1"/>
  <c r="V8" i="1"/>
  <c r="U8" i="1"/>
  <c r="Z8" i="1"/>
  <c r="R8" i="1"/>
  <c r="Q8" i="1"/>
  <c r="Y8" i="1"/>
  <c r="P8" i="1"/>
  <c r="R56" i="1"/>
  <c r="V56" i="1"/>
  <c r="Z56" i="1"/>
  <c r="U56" i="1"/>
  <c r="Y56" i="1"/>
  <c r="X56" i="1"/>
  <c r="T56" i="1"/>
  <c r="S56" i="1"/>
  <c r="Q56" i="1"/>
  <c r="W56" i="1"/>
  <c r="P56" i="1"/>
  <c r="S51" i="1"/>
  <c r="W51" i="1"/>
  <c r="R51" i="1"/>
  <c r="V51" i="1"/>
  <c r="Z51" i="1"/>
  <c r="U51" i="1"/>
  <c r="Y51" i="1"/>
  <c r="X51" i="1"/>
  <c r="P51" i="1"/>
  <c r="Q51" i="1"/>
  <c r="T51" i="1"/>
  <c r="S43" i="1"/>
  <c r="W43" i="1"/>
  <c r="R43" i="1"/>
  <c r="V43" i="1"/>
  <c r="Z43" i="1"/>
  <c r="U43" i="1"/>
  <c r="Y43" i="1"/>
  <c r="P43" i="1"/>
  <c r="X43" i="1"/>
  <c r="Q43" i="1"/>
  <c r="T43" i="1"/>
  <c r="T39" i="1"/>
  <c r="X39" i="1"/>
  <c r="U39" i="1"/>
  <c r="Z39" i="1"/>
  <c r="S39" i="1"/>
  <c r="Y39" i="1"/>
  <c r="W39" i="1"/>
  <c r="R39" i="1"/>
  <c r="Q39" i="1"/>
  <c r="P39" i="1"/>
  <c r="V39" i="1"/>
  <c r="T35" i="1"/>
  <c r="X35" i="1"/>
  <c r="S35" i="1"/>
  <c r="Y35" i="1"/>
  <c r="R35" i="1"/>
  <c r="W35" i="1"/>
  <c r="V35" i="1"/>
  <c r="U35" i="1"/>
  <c r="P35" i="1"/>
  <c r="Z35" i="1"/>
  <c r="Q35" i="1"/>
  <c r="U31" i="1"/>
  <c r="Y31" i="1"/>
  <c r="T31" i="1"/>
  <c r="X31" i="1"/>
  <c r="W31" i="1"/>
  <c r="V31" i="1"/>
  <c r="Q31" i="1"/>
  <c r="P31" i="1"/>
  <c r="R31" i="1"/>
  <c r="S31" i="1"/>
  <c r="Z31" i="1"/>
  <c r="U27" i="1"/>
  <c r="Y27" i="1"/>
  <c r="T27" i="1"/>
  <c r="X27" i="1"/>
  <c r="S27" i="1"/>
  <c r="R27" i="1"/>
  <c r="Z27" i="1"/>
  <c r="P27" i="1"/>
  <c r="V27" i="1"/>
  <c r="Q27" i="1"/>
  <c r="W27" i="1"/>
  <c r="U23" i="1"/>
  <c r="Y23" i="1"/>
  <c r="T23" i="1"/>
  <c r="X23" i="1"/>
  <c r="W23" i="1"/>
  <c r="V23" i="1"/>
  <c r="S23" i="1"/>
  <c r="Q23" i="1"/>
  <c r="Z23" i="1"/>
  <c r="P23" i="1"/>
  <c r="R23" i="1"/>
  <c r="U19" i="1"/>
  <c r="Y19" i="1"/>
  <c r="T19" i="1"/>
  <c r="X19" i="1"/>
  <c r="S19" i="1"/>
  <c r="R19" i="1"/>
  <c r="Z19" i="1"/>
  <c r="W19" i="1"/>
  <c r="P19" i="1"/>
  <c r="Q19" i="1"/>
  <c r="V19" i="1"/>
  <c r="U15" i="1"/>
  <c r="Y15" i="1"/>
  <c r="T15" i="1"/>
  <c r="X15" i="1"/>
  <c r="W15" i="1"/>
  <c r="V15" i="1"/>
  <c r="Q15" i="1"/>
  <c r="P15" i="1"/>
  <c r="R15" i="1"/>
  <c r="S15" i="1"/>
  <c r="Z15" i="1"/>
  <c r="U11" i="1"/>
  <c r="Y11" i="1"/>
  <c r="T11" i="1"/>
  <c r="X11" i="1"/>
  <c r="S11" i="1"/>
  <c r="R11" i="1"/>
  <c r="Z11" i="1"/>
  <c r="P11" i="1"/>
  <c r="V11" i="1"/>
  <c r="Q11" i="1"/>
  <c r="W11" i="1"/>
  <c r="U7" i="1"/>
  <c r="Y7" i="1"/>
  <c r="T7" i="1"/>
  <c r="X7" i="1"/>
  <c r="W7" i="1"/>
  <c r="Q7" i="1"/>
  <c r="V7" i="1"/>
  <c r="S7" i="1"/>
  <c r="Z7" i="1"/>
  <c r="P7" i="1"/>
  <c r="R7" i="1"/>
  <c r="T54" i="1"/>
  <c r="X54" i="1"/>
  <c r="S54" i="1"/>
  <c r="W54" i="1"/>
  <c r="Q54" i="1"/>
  <c r="R54" i="1"/>
  <c r="Z54" i="1"/>
  <c r="P54" i="1"/>
  <c r="U54" i="1"/>
  <c r="V54" i="1"/>
  <c r="Y54" i="1"/>
  <c r="T50" i="1"/>
  <c r="X50" i="1"/>
  <c r="S50" i="1"/>
  <c r="W50" i="1"/>
  <c r="Q50" i="1"/>
  <c r="V50" i="1"/>
  <c r="R50" i="1"/>
  <c r="Y50" i="1"/>
  <c r="P50" i="1"/>
  <c r="Z50" i="1"/>
  <c r="U50" i="1"/>
  <c r="T46" i="1"/>
  <c r="X46" i="1"/>
  <c r="S46" i="1"/>
  <c r="W46" i="1"/>
  <c r="Q46" i="1"/>
  <c r="R46" i="1"/>
  <c r="Z46" i="1"/>
  <c r="P46" i="1"/>
  <c r="V46" i="1"/>
  <c r="U46" i="1"/>
  <c r="Y46" i="1"/>
  <c r="T42" i="1"/>
  <c r="X42" i="1"/>
  <c r="S42" i="1"/>
  <c r="W42" i="1"/>
  <c r="Q42" i="1"/>
  <c r="V42" i="1"/>
  <c r="P42" i="1"/>
  <c r="Z42" i="1"/>
  <c r="Y42" i="1"/>
  <c r="R42" i="1"/>
  <c r="U42" i="1"/>
  <c r="U38" i="1"/>
  <c r="Y38" i="1"/>
  <c r="S38" i="1"/>
  <c r="X38" i="1"/>
  <c r="R38" i="1"/>
  <c r="W38" i="1"/>
  <c r="Q38" i="1"/>
  <c r="V38" i="1"/>
  <c r="P38" i="1"/>
  <c r="Z38" i="1"/>
  <c r="T38" i="1"/>
  <c r="U34" i="1"/>
  <c r="Y34" i="1"/>
  <c r="R34" i="1"/>
  <c r="W34" i="1"/>
  <c r="V34" i="1"/>
  <c r="Q34" i="1"/>
  <c r="Z34" i="1"/>
  <c r="S34" i="1"/>
  <c r="P34" i="1"/>
  <c r="T34" i="1"/>
  <c r="X34" i="1"/>
  <c r="R30" i="1"/>
  <c r="V30" i="1"/>
  <c r="Z30" i="1"/>
  <c r="U30" i="1"/>
  <c r="Y30" i="1"/>
  <c r="X30" i="1"/>
  <c r="W30" i="1"/>
  <c r="Q30" i="1"/>
  <c r="T30" i="1"/>
  <c r="P30" i="1"/>
  <c r="S30" i="1"/>
  <c r="R26" i="1"/>
  <c r="V26" i="1"/>
  <c r="Z26" i="1"/>
  <c r="U26" i="1"/>
  <c r="Y26" i="1"/>
  <c r="T26" i="1"/>
  <c r="S26" i="1"/>
  <c r="Q26" i="1"/>
  <c r="X26" i="1"/>
  <c r="P26" i="1"/>
  <c r="W26" i="1"/>
  <c r="R22" i="1"/>
  <c r="V22" i="1"/>
  <c r="Z22" i="1"/>
  <c r="U22" i="1"/>
  <c r="Y22" i="1"/>
  <c r="X22" i="1"/>
  <c r="W22" i="1"/>
  <c r="Q22" i="1"/>
  <c r="P22" i="1"/>
  <c r="S22" i="1"/>
  <c r="T22" i="1"/>
  <c r="R18" i="1"/>
  <c r="V18" i="1"/>
  <c r="Z18" i="1"/>
  <c r="U18" i="1"/>
  <c r="Y18" i="1"/>
  <c r="T18" i="1"/>
  <c r="S18" i="1"/>
  <c r="Q18" i="1"/>
  <c r="W18" i="1"/>
  <c r="P18" i="1"/>
  <c r="X18" i="1"/>
  <c r="R14" i="1"/>
  <c r="V14" i="1"/>
  <c r="Z14" i="1"/>
  <c r="U14" i="1"/>
  <c r="Y14" i="1"/>
  <c r="X14" i="1"/>
  <c r="W14" i="1"/>
  <c r="Q14" i="1"/>
  <c r="T14" i="1"/>
  <c r="P14" i="1"/>
  <c r="S14" i="1"/>
  <c r="R10" i="1"/>
  <c r="V10" i="1"/>
  <c r="Z10" i="1"/>
  <c r="U10" i="1"/>
  <c r="Y10" i="1"/>
  <c r="T10" i="1"/>
  <c r="S10" i="1"/>
  <c r="Q10" i="1"/>
  <c r="X10" i="1"/>
  <c r="P10" i="1"/>
  <c r="W10" i="1"/>
  <c r="R6" i="1"/>
  <c r="V6" i="1"/>
  <c r="Z6" i="1"/>
  <c r="U6" i="1"/>
  <c r="Y6" i="1"/>
  <c r="X6" i="1"/>
  <c r="W6" i="1"/>
  <c r="Q6" i="1"/>
  <c r="S6" i="1"/>
  <c r="P6" i="1"/>
  <c r="T6" i="1"/>
  <c r="U53" i="1"/>
  <c r="Y53" i="1"/>
  <c r="T53" i="1"/>
  <c r="X53" i="1"/>
  <c r="S53" i="1"/>
  <c r="P53" i="1"/>
  <c r="W53" i="1"/>
  <c r="V53" i="1"/>
  <c r="Q53" i="1"/>
  <c r="Z53" i="1"/>
  <c r="R53" i="1"/>
  <c r="U49" i="1"/>
  <c r="Y49" i="1"/>
  <c r="T49" i="1"/>
  <c r="X49" i="1"/>
  <c r="W49" i="1"/>
  <c r="P49" i="1"/>
  <c r="S49" i="1"/>
  <c r="R49" i="1"/>
  <c r="Z49" i="1"/>
  <c r="Q49" i="1"/>
  <c r="V49" i="1"/>
  <c r="U45" i="1"/>
  <c r="Y45" i="1"/>
  <c r="T45" i="1"/>
  <c r="X45" i="1"/>
  <c r="S45" i="1"/>
  <c r="P45" i="1"/>
  <c r="V45" i="1"/>
  <c r="W45" i="1"/>
  <c r="R45" i="1"/>
  <c r="Z45" i="1"/>
  <c r="Q45" i="1"/>
  <c r="U41" i="1"/>
  <c r="Y41" i="1"/>
  <c r="T41" i="1"/>
  <c r="X41" i="1"/>
  <c r="W41" i="1"/>
  <c r="Q41" i="1"/>
  <c r="P41" i="1"/>
  <c r="S41" i="1"/>
  <c r="R41" i="1"/>
  <c r="Z41" i="1"/>
  <c r="V41" i="1"/>
  <c r="R37" i="1"/>
  <c r="V37" i="1"/>
  <c r="Z37" i="1"/>
  <c r="W37" i="1"/>
  <c r="U37" i="1"/>
  <c r="T37" i="1"/>
  <c r="P37" i="1"/>
  <c r="X37" i="1"/>
  <c r="Q37" i="1"/>
  <c r="Y37" i="1"/>
  <c r="S37" i="1"/>
  <c r="S33" i="1"/>
  <c r="R33" i="1"/>
  <c r="V33" i="1"/>
  <c r="Z33" i="1"/>
  <c r="U33" i="1"/>
  <c r="T33" i="1"/>
  <c r="Y33" i="1"/>
  <c r="X33" i="1"/>
  <c r="P33" i="1"/>
  <c r="Q33" i="1"/>
  <c r="W33" i="1"/>
  <c r="S29" i="1"/>
  <c r="W29" i="1"/>
  <c r="R29" i="1"/>
  <c r="V29" i="1"/>
  <c r="Z29" i="1"/>
  <c r="Y29" i="1"/>
  <c r="X29" i="1"/>
  <c r="P29" i="1"/>
  <c r="U29" i="1"/>
  <c r="T29" i="1"/>
  <c r="Q29" i="1"/>
  <c r="S25" i="1"/>
  <c r="W25" i="1"/>
  <c r="R25" i="1"/>
  <c r="V25" i="1"/>
  <c r="Z25" i="1"/>
  <c r="U25" i="1"/>
  <c r="T25" i="1"/>
  <c r="Q25" i="1"/>
  <c r="P25" i="1"/>
  <c r="X25" i="1"/>
  <c r="Y25" i="1"/>
  <c r="S21" i="1"/>
  <c r="W21" i="1"/>
  <c r="R21" i="1"/>
  <c r="V21" i="1"/>
  <c r="Z21" i="1"/>
  <c r="Y21" i="1"/>
  <c r="X21" i="1"/>
  <c r="U21" i="1"/>
  <c r="P21" i="1"/>
  <c r="Q21" i="1"/>
  <c r="T21" i="1"/>
  <c r="S17" i="1"/>
  <c r="W17" i="1"/>
  <c r="R17" i="1"/>
  <c r="V17" i="1"/>
  <c r="Z17" i="1"/>
  <c r="U17" i="1"/>
  <c r="T17" i="1"/>
  <c r="Y17" i="1"/>
  <c r="P17" i="1"/>
  <c r="Q17" i="1"/>
  <c r="X17" i="1"/>
  <c r="S13" i="1"/>
  <c r="W13" i="1"/>
  <c r="R13" i="1"/>
  <c r="V13" i="1"/>
  <c r="Z13" i="1"/>
  <c r="Y13" i="1"/>
  <c r="X13" i="1"/>
  <c r="P13" i="1"/>
  <c r="T13" i="1"/>
  <c r="U13" i="1"/>
  <c r="Q13" i="1"/>
  <c r="S9" i="1"/>
  <c r="W9" i="1"/>
  <c r="R9" i="1"/>
  <c r="V9" i="1"/>
  <c r="Z9" i="1"/>
  <c r="U9" i="1"/>
  <c r="T9" i="1"/>
  <c r="Q9" i="1"/>
  <c r="P9" i="1"/>
  <c r="X9" i="1"/>
  <c r="Y9" i="1"/>
  <c r="S5" i="1"/>
  <c r="W5" i="1"/>
  <c r="R5" i="1"/>
  <c r="V5" i="1"/>
  <c r="Z5" i="1"/>
  <c r="Y5" i="1"/>
  <c r="X5" i="1"/>
  <c r="U5" i="1"/>
  <c r="P5" i="1"/>
  <c r="Q5" i="1"/>
  <c r="T5" i="1"/>
  <c r="J19" i="5"/>
  <c r="J51" i="5"/>
  <c r="J48" i="5"/>
  <c r="J9" i="5"/>
  <c r="J25" i="5"/>
  <c r="J41" i="5"/>
  <c r="J4" i="5"/>
  <c r="J34" i="5"/>
  <c r="J50" i="5"/>
  <c r="J27" i="5"/>
  <c r="J24" i="5"/>
  <c r="J33" i="5"/>
  <c r="J23" i="5"/>
  <c r="J39" i="5"/>
  <c r="J20" i="5"/>
  <c r="J52" i="5"/>
  <c r="J13" i="5"/>
  <c r="J29" i="5"/>
  <c r="J45" i="5"/>
  <c r="J6" i="5"/>
  <c r="J22" i="5"/>
  <c r="J38" i="5"/>
  <c r="J8" i="5"/>
  <c r="J15" i="5"/>
  <c r="J31" i="5"/>
  <c r="J47" i="5"/>
  <c r="J12" i="5"/>
  <c r="J44" i="5"/>
  <c r="J5" i="5"/>
  <c r="J21" i="5"/>
  <c r="J37" i="5"/>
  <c r="J53" i="5"/>
  <c r="J14" i="5"/>
  <c r="J30" i="5"/>
  <c r="J46" i="5"/>
  <c r="J26" i="5"/>
  <c r="L46" i="5"/>
  <c r="L14" i="5"/>
  <c r="L49" i="5"/>
  <c r="L33" i="5"/>
  <c r="L17" i="5"/>
  <c r="L24" i="5"/>
  <c r="L8" i="5"/>
  <c r="L47" i="5"/>
  <c r="L31" i="5"/>
  <c r="L15" i="5"/>
  <c r="L6" i="5"/>
  <c r="L39" i="5"/>
  <c r="L42" i="5"/>
  <c r="L26" i="5"/>
  <c r="L10" i="5"/>
  <c r="L45" i="5"/>
  <c r="L29" i="5"/>
  <c r="L13" i="5"/>
  <c r="L52" i="5"/>
  <c r="L20" i="5"/>
  <c r="L4" i="5"/>
  <c r="L27" i="5"/>
  <c r="L11" i="5"/>
  <c r="L25" i="5"/>
  <c r="L50" i="5"/>
  <c r="L34" i="5"/>
  <c r="L18" i="5"/>
  <c r="L53" i="5"/>
  <c r="L21" i="5"/>
  <c r="L5" i="5"/>
  <c r="L28" i="5"/>
  <c r="L12" i="5"/>
  <c r="L51" i="5"/>
  <c r="L35" i="5"/>
  <c r="L54" i="5"/>
  <c r="L22" i="5"/>
  <c r="L41" i="5"/>
  <c r="L23" i="5"/>
  <c r="K4" i="5"/>
  <c r="K51" i="5"/>
  <c r="K43" i="5"/>
  <c r="K19" i="5"/>
  <c r="K56" i="5"/>
  <c r="K24" i="5"/>
  <c r="K38" i="5"/>
  <c r="K22" i="5"/>
  <c r="K31" i="5"/>
  <c r="K7" i="5"/>
  <c r="K28" i="5"/>
  <c r="K49" i="5"/>
  <c r="K41" i="5"/>
  <c r="K33" i="5"/>
  <c r="K25" i="5"/>
  <c r="K46" i="5"/>
  <c r="K14" i="5"/>
  <c r="K55" i="5"/>
  <c r="K23" i="5"/>
  <c r="K44" i="5"/>
  <c r="K20" i="5"/>
  <c r="K53" i="5"/>
  <c r="K45" i="5"/>
  <c r="K29" i="5"/>
  <c r="K21" i="5"/>
  <c r="K13" i="5"/>
  <c r="K5" i="5"/>
  <c r="K50" i="5"/>
  <c r="K34" i="5"/>
  <c r="K26" i="5"/>
  <c r="K18" i="5"/>
  <c r="K10" i="5"/>
  <c r="K27" i="5"/>
  <c r="K11" i="5"/>
  <c r="K48" i="5"/>
  <c r="K8" i="5"/>
  <c r="K54" i="5"/>
  <c r="K30" i="5"/>
  <c r="K6" i="5"/>
  <c r="K47" i="5"/>
  <c r="K39" i="5"/>
  <c r="K15" i="5"/>
  <c r="K52" i="5"/>
  <c r="K12" i="5"/>
  <c r="A7" i="1"/>
  <c r="A6" i="2"/>
  <c r="L54" i="2"/>
  <c r="H54" i="2"/>
  <c r="I54" i="2"/>
  <c r="E54" i="2"/>
  <c r="G54" i="2"/>
  <c r="K54" i="2"/>
  <c r="D54" i="2"/>
  <c r="J54" i="2"/>
  <c r="F54" i="2"/>
  <c r="B54" i="2"/>
  <c r="C54" i="2"/>
  <c r="L46" i="2"/>
  <c r="H46" i="2"/>
  <c r="I46" i="2"/>
  <c r="E46" i="2"/>
  <c r="G46" i="2"/>
  <c r="F46" i="2"/>
  <c r="C46" i="2"/>
  <c r="K46" i="2"/>
  <c r="B46" i="2"/>
  <c r="D46" i="2"/>
  <c r="J46" i="2"/>
  <c r="L38" i="2"/>
  <c r="H38" i="2"/>
  <c r="I38" i="2"/>
  <c r="E38" i="2"/>
  <c r="J38" i="2"/>
  <c r="F38" i="2"/>
  <c r="D38" i="2"/>
  <c r="G38" i="2"/>
  <c r="B38" i="2"/>
  <c r="K38" i="2"/>
  <c r="C38" i="2"/>
  <c r="L30" i="2"/>
  <c r="H30" i="2"/>
  <c r="I30" i="2"/>
  <c r="E30" i="2"/>
  <c r="K30" i="2"/>
  <c r="F30" i="2"/>
  <c r="J30" i="2"/>
  <c r="C30" i="2"/>
  <c r="G30" i="2"/>
  <c r="D30" i="2"/>
  <c r="B30" i="2"/>
  <c r="L22" i="2"/>
  <c r="H22" i="2"/>
  <c r="I22" i="2"/>
  <c r="E22" i="2"/>
  <c r="G22" i="2"/>
  <c r="F22" i="2"/>
  <c r="K22" i="2"/>
  <c r="D22" i="2"/>
  <c r="B22" i="2"/>
  <c r="J22" i="2"/>
  <c r="C22" i="2"/>
  <c r="L18" i="2"/>
  <c r="H18" i="2"/>
  <c r="I18" i="2"/>
  <c r="J18" i="2"/>
  <c r="F18" i="2"/>
  <c r="E18" i="2"/>
  <c r="C18" i="2"/>
  <c r="D18" i="2"/>
  <c r="B18" i="2"/>
  <c r="G18" i="2"/>
  <c r="K18" i="2"/>
  <c r="E10" i="2"/>
  <c r="I10" i="2"/>
  <c r="F10" i="2"/>
  <c r="J10" i="2"/>
  <c r="C10" i="2"/>
  <c r="G10" i="2"/>
  <c r="K10" i="2"/>
  <c r="H10" i="2"/>
  <c r="D10" i="2"/>
  <c r="L10" i="2"/>
  <c r="M58" i="1"/>
  <c r="E6" i="2"/>
  <c r="I6" i="2"/>
  <c r="F6" i="2"/>
  <c r="J6" i="2"/>
  <c r="D6" i="2"/>
  <c r="L6" i="2"/>
  <c r="K6" i="2"/>
  <c r="G6" i="2"/>
  <c r="H6" i="2"/>
  <c r="C6" i="2"/>
  <c r="K53" i="2"/>
  <c r="G53" i="2"/>
  <c r="L53" i="2"/>
  <c r="H53" i="2"/>
  <c r="I53" i="2"/>
  <c r="D53" i="2"/>
  <c r="J53" i="2"/>
  <c r="F53" i="2"/>
  <c r="B53" i="2"/>
  <c r="C53" i="2"/>
  <c r="E53" i="2"/>
  <c r="K49" i="2"/>
  <c r="G49" i="2"/>
  <c r="L49" i="2"/>
  <c r="H49" i="2"/>
  <c r="D49" i="2"/>
  <c r="J49" i="2"/>
  <c r="E49" i="2"/>
  <c r="I49" i="2"/>
  <c r="B49" i="2"/>
  <c r="F49" i="2"/>
  <c r="C49" i="2"/>
  <c r="K45" i="2"/>
  <c r="G45" i="2"/>
  <c r="L45" i="2"/>
  <c r="H45" i="2"/>
  <c r="I45" i="2"/>
  <c r="F45" i="2"/>
  <c r="D45" i="2"/>
  <c r="C45" i="2"/>
  <c r="E45" i="2"/>
  <c r="B45" i="2"/>
  <c r="J45" i="2"/>
  <c r="K37" i="2"/>
  <c r="G37" i="2"/>
  <c r="L37" i="2"/>
  <c r="H37" i="2"/>
  <c r="I37" i="2"/>
  <c r="D37" i="2"/>
  <c r="F37" i="2"/>
  <c r="B37" i="2"/>
  <c r="C37" i="2"/>
  <c r="J37" i="2"/>
  <c r="E37" i="2"/>
  <c r="K33" i="2"/>
  <c r="G33" i="2"/>
  <c r="L33" i="2"/>
  <c r="H33" i="2"/>
  <c r="D33" i="2"/>
  <c r="E33" i="2"/>
  <c r="B33" i="2"/>
  <c r="J33" i="2"/>
  <c r="F33" i="2"/>
  <c r="I33" i="2"/>
  <c r="C33" i="2"/>
  <c r="K29" i="2"/>
  <c r="G29" i="2"/>
  <c r="L29" i="2"/>
  <c r="H29" i="2"/>
  <c r="I29" i="2"/>
  <c r="F29" i="2"/>
  <c r="D29" i="2"/>
  <c r="J29" i="2"/>
  <c r="C29" i="2"/>
  <c r="E29" i="2"/>
  <c r="B29" i="2"/>
  <c r="K25" i="2"/>
  <c r="G25" i="2"/>
  <c r="L25" i="2"/>
  <c r="H25" i="2"/>
  <c r="D25" i="2"/>
  <c r="I25" i="2"/>
  <c r="F25" i="2"/>
  <c r="C25" i="2"/>
  <c r="E25" i="2"/>
  <c r="J25" i="2"/>
  <c r="B25" i="2"/>
  <c r="K21" i="2"/>
  <c r="G21" i="2"/>
  <c r="L21" i="2"/>
  <c r="H21" i="2"/>
  <c r="I21" i="2"/>
  <c r="D21" i="2"/>
  <c r="B21" i="2"/>
  <c r="J21" i="2"/>
  <c r="C21" i="2"/>
  <c r="F21" i="2"/>
  <c r="E21" i="2"/>
  <c r="K17" i="2"/>
  <c r="G17" i="2"/>
  <c r="L17" i="2"/>
  <c r="H17" i="2"/>
  <c r="D17" i="2"/>
  <c r="J17" i="2"/>
  <c r="E17" i="2"/>
  <c r="I17" i="2"/>
  <c r="F17" i="2"/>
  <c r="B17" i="2"/>
  <c r="C17" i="2"/>
  <c r="K13" i="2"/>
  <c r="G13" i="2"/>
  <c r="L13" i="2"/>
  <c r="H13" i="2"/>
  <c r="I13" i="2"/>
  <c r="F13" i="2"/>
  <c r="D13" i="2"/>
  <c r="C13" i="2"/>
  <c r="E13" i="2"/>
  <c r="J13" i="2"/>
  <c r="B13" i="2"/>
  <c r="C9" i="2"/>
  <c r="G9" i="2"/>
  <c r="K9" i="2"/>
  <c r="D9" i="2"/>
  <c r="H9" i="2"/>
  <c r="L9" i="2"/>
  <c r="E9" i="2"/>
  <c r="I9" i="2"/>
  <c r="F9" i="2"/>
  <c r="J9" i="2"/>
  <c r="C5" i="2"/>
  <c r="G5" i="2"/>
  <c r="K5" i="2"/>
  <c r="D5" i="2"/>
  <c r="H5" i="2"/>
  <c r="L5" i="2"/>
  <c r="J5" i="2"/>
  <c r="F5" i="2"/>
  <c r="I5" i="2"/>
  <c r="E5" i="2"/>
  <c r="E4" i="2"/>
  <c r="I4" i="2"/>
  <c r="M4" i="2"/>
  <c r="F4" i="2"/>
  <c r="J4" i="2"/>
  <c r="H4" i="2"/>
  <c r="L4" i="2"/>
  <c r="C4" i="2"/>
  <c r="K4" i="2"/>
  <c r="D4" i="2"/>
  <c r="G4" i="2"/>
  <c r="J52" i="2"/>
  <c r="F52" i="2"/>
  <c r="K52" i="2"/>
  <c r="G52" i="2"/>
  <c r="L52" i="2"/>
  <c r="C52" i="2"/>
  <c r="D52" i="2"/>
  <c r="B52" i="2"/>
  <c r="I52" i="2"/>
  <c r="E52" i="2"/>
  <c r="H52" i="2"/>
  <c r="J48" i="2"/>
  <c r="F48" i="2"/>
  <c r="K48" i="2"/>
  <c r="G48" i="2"/>
  <c r="H48" i="2"/>
  <c r="C48" i="2"/>
  <c r="I48" i="2"/>
  <c r="B48" i="2"/>
  <c r="D48" i="2"/>
  <c r="L48" i="2"/>
  <c r="E48" i="2"/>
  <c r="J44" i="2"/>
  <c r="F44" i="2"/>
  <c r="K44" i="2"/>
  <c r="G44" i="2"/>
  <c r="L44" i="2"/>
  <c r="C44" i="2"/>
  <c r="H44" i="2"/>
  <c r="E44" i="2"/>
  <c r="B44" i="2"/>
  <c r="D44" i="2"/>
  <c r="I44" i="2"/>
  <c r="J40" i="2"/>
  <c r="F40" i="2"/>
  <c r="K40" i="2"/>
  <c r="G40" i="2"/>
  <c r="H40" i="2"/>
  <c r="C40" i="2"/>
  <c r="B40" i="2"/>
  <c r="I40" i="2"/>
  <c r="E40" i="2"/>
  <c r="L40" i="2"/>
  <c r="D40" i="2"/>
  <c r="J36" i="2"/>
  <c r="F36" i="2"/>
  <c r="K36" i="2"/>
  <c r="G36" i="2"/>
  <c r="L36" i="2"/>
  <c r="C36" i="2"/>
  <c r="I36" i="2"/>
  <c r="D36" i="2"/>
  <c r="B36" i="2"/>
  <c r="H36" i="2"/>
  <c r="E36" i="2"/>
  <c r="J32" i="2"/>
  <c r="F32" i="2"/>
  <c r="K32" i="2"/>
  <c r="G32" i="2"/>
  <c r="H32" i="2"/>
  <c r="C32" i="2"/>
  <c r="L32" i="2"/>
  <c r="B32" i="2"/>
  <c r="D32" i="2"/>
  <c r="I32" i="2"/>
  <c r="E32" i="2"/>
  <c r="J28" i="2"/>
  <c r="F28" i="2"/>
  <c r="K28" i="2"/>
  <c r="G28" i="2"/>
  <c r="L28" i="2"/>
  <c r="C28" i="2"/>
  <c r="E28" i="2"/>
  <c r="I28" i="2"/>
  <c r="B28" i="2"/>
  <c r="H28" i="2"/>
  <c r="D28" i="2"/>
  <c r="J24" i="2"/>
  <c r="F24" i="2"/>
  <c r="K24" i="2"/>
  <c r="G24" i="2"/>
  <c r="H24" i="2"/>
  <c r="C24" i="2"/>
  <c r="L24" i="2"/>
  <c r="E24" i="2"/>
  <c r="B24" i="2"/>
  <c r="D24" i="2"/>
  <c r="I24" i="2"/>
  <c r="J20" i="2"/>
  <c r="F20" i="2"/>
  <c r="K20" i="2"/>
  <c r="G20" i="2"/>
  <c r="L20" i="2"/>
  <c r="C20" i="2"/>
  <c r="D20" i="2"/>
  <c r="I20" i="2"/>
  <c r="E20" i="2"/>
  <c r="B20" i="2"/>
  <c r="H20" i="2"/>
  <c r="J16" i="2"/>
  <c r="F16" i="2"/>
  <c r="K16" i="2"/>
  <c r="G16" i="2"/>
  <c r="H16" i="2"/>
  <c r="C16" i="2"/>
  <c r="I16" i="2"/>
  <c r="B16" i="2"/>
  <c r="D16" i="2"/>
  <c r="L16" i="2"/>
  <c r="E16" i="2"/>
  <c r="J12" i="2"/>
  <c r="F12" i="2"/>
  <c r="K12" i="2"/>
  <c r="G12" i="2"/>
  <c r="L12" i="2"/>
  <c r="C12" i="2"/>
  <c r="H12" i="2"/>
  <c r="E12" i="2"/>
  <c r="B12" i="2"/>
  <c r="D12" i="2"/>
  <c r="I12" i="2"/>
  <c r="E8" i="2"/>
  <c r="I8" i="2"/>
  <c r="F8" i="2"/>
  <c r="J8" i="2"/>
  <c r="C8" i="2"/>
  <c r="G8" i="2"/>
  <c r="K8" i="2"/>
  <c r="D8" i="2"/>
  <c r="L8" i="2"/>
  <c r="H8" i="2"/>
  <c r="I55" i="2"/>
  <c r="J55" i="2"/>
  <c r="K55" i="2"/>
  <c r="F55" i="2"/>
  <c r="L55" i="2"/>
  <c r="H55" i="2"/>
  <c r="E55" i="2"/>
  <c r="C55" i="2"/>
  <c r="G55" i="2"/>
  <c r="D55" i="2"/>
  <c r="B55" i="2"/>
  <c r="I51" i="2"/>
  <c r="J51" i="2"/>
  <c r="G51" i="2"/>
  <c r="K51" i="2"/>
  <c r="F51" i="2"/>
  <c r="E51" i="2"/>
  <c r="C51" i="2"/>
  <c r="H51" i="2"/>
  <c r="B51" i="2"/>
  <c r="L51" i="2"/>
  <c r="D51" i="2"/>
  <c r="I47" i="2"/>
  <c r="J47" i="2"/>
  <c r="K47" i="2"/>
  <c r="D47" i="2"/>
  <c r="L47" i="2"/>
  <c r="H47" i="2"/>
  <c r="G47" i="2"/>
  <c r="F47" i="2"/>
  <c r="E47" i="2"/>
  <c r="C47" i="2"/>
  <c r="B47" i="2"/>
  <c r="I43" i="2"/>
  <c r="J43" i="2"/>
  <c r="G43" i="2"/>
  <c r="L43" i="2"/>
  <c r="F43" i="2"/>
  <c r="K43" i="2"/>
  <c r="D43" i="2"/>
  <c r="C43" i="2"/>
  <c r="H43" i="2"/>
  <c r="B43" i="2"/>
  <c r="E43" i="2"/>
  <c r="I39" i="2"/>
  <c r="J39" i="2"/>
  <c r="K39" i="2"/>
  <c r="F39" i="2"/>
  <c r="E39" i="2"/>
  <c r="C39" i="2"/>
  <c r="L39" i="2"/>
  <c r="H39" i="2"/>
  <c r="D39" i="2"/>
  <c r="B39" i="2"/>
  <c r="G39" i="2"/>
  <c r="I35" i="2"/>
  <c r="J35" i="2"/>
  <c r="G35" i="2"/>
  <c r="H35" i="2"/>
  <c r="L35" i="2"/>
  <c r="E35" i="2"/>
  <c r="C35" i="2"/>
  <c r="K35" i="2"/>
  <c r="F35" i="2"/>
  <c r="D35" i="2"/>
  <c r="B35" i="2"/>
  <c r="I31" i="2"/>
  <c r="J31" i="2"/>
  <c r="K31" i="2"/>
  <c r="B31" i="2"/>
  <c r="G31" i="2"/>
  <c r="D31" i="2"/>
  <c r="F31" i="2"/>
  <c r="E31" i="2"/>
  <c r="C31" i="2"/>
  <c r="H31" i="2"/>
  <c r="L31" i="2"/>
  <c r="I27" i="2"/>
  <c r="J27" i="2"/>
  <c r="G27" i="2"/>
  <c r="B27" i="2"/>
  <c r="H27" i="2"/>
  <c r="D27" i="2"/>
  <c r="L27" i="2"/>
  <c r="E27" i="2"/>
  <c r="K27" i="2"/>
  <c r="F27" i="2"/>
  <c r="C27" i="2"/>
  <c r="I23" i="2"/>
  <c r="J23" i="2"/>
  <c r="K23" i="2"/>
  <c r="F23" i="2"/>
  <c r="B23" i="2"/>
  <c r="L23" i="2"/>
  <c r="H23" i="2"/>
  <c r="E23" i="2"/>
  <c r="C23" i="2"/>
  <c r="G23" i="2"/>
  <c r="D23" i="2"/>
  <c r="I19" i="2"/>
  <c r="J19" i="2"/>
  <c r="G19" i="2"/>
  <c r="B19" i="2"/>
  <c r="K19" i="2"/>
  <c r="E19" i="2"/>
  <c r="C19" i="2"/>
  <c r="H19" i="2"/>
  <c r="F19" i="2"/>
  <c r="D19" i="2"/>
  <c r="L19" i="2"/>
  <c r="I15" i="2"/>
  <c r="J15" i="2"/>
  <c r="K15" i="2"/>
  <c r="B15" i="2"/>
  <c r="F15" i="2"/>
  <c r="D15" i="2"/>
  <c r="L15" i="2"/>
  <c r="H15" i="2"/>
  <c r="G15" i="2"/>
  <c r="E15" i="2"/>
  <c r="C15" i="2"/>
  <c r="I11" i="2"/>
  <c r="J11" i="2"/>
  <c r="G11" i="2"/>
  <c r="B11" i="2"/>
  <c r="L11" i="2"/>
  <c r="K11" i="2"/>
  <c r="D11" i="2"/>
  <c r="F11" i="2"/>
  <c r="E11" i="2"/>
  <c r="H11" i="2"/>
  <c r="C11" i="2"/>
  <c r="C7" i="2"/>
  <c r="G7" i="2"/>
  <c r="K7" i="2"/>
  <c r="D7" i="2"/>
  <c r="H7" i="2"/>
  <c r="L7" i="2"/>
  <c r="F7" i="2"/>
  <c r="E7" i="2"/>
  <c r="I7" i="2"/>
  <c r="J7" i="2"/>
  <c r="L50" i="2"/>
  <c r="H50" i="2"/>
  <c r="I50" i="2"/>
  <c r="J50" i="2"/>
  <c r="F50" i="2"/>
  <c r="E50" i="2"/>
  <c r="C50" i="2"/>
  <c r="D50" i="2"/>
  <c r="B50" i="2"/>
  <c r="K50" i="2"/>
  <c r="G50" i="2"/>
  <c r="L42" i="2"/>
  <c r="H42" i="2"/>
  <c r="I42" i="2"/>
  <c r="J42" i="2"/>
  <c r="E42" i="2"/>
  <c r="K42" i="2"/>
  <c r="G42" i="2"/>
  <c r="D42" i="2"/>
  <c r="C42" i="2"/>
  <c r="B42" i="2"/>
  <c r="F42" i="2"/>
  <c r="L34" i="2"/>
  <c r="H34" i="2"/>
  <c r="I34" i="2"/>
  <c r="J34" i="2"/>
  <c r="F34" i="2"/>
  <c r="E34" i="2"/>
  <c r="C34" i="2"/>
  <c r="K34" i="2"/>
  <c r="G34" i="2"/>
  <c r="D34" i="2"/>
  <c r="B34" i="2"/>
  <c r="L26" i="2"/>
  <c r="H26" i="2"/>
  <c r="I26" i="2"/>
  <c r="J26" i="2"/>
  <c r="E26" i="2"/>
  <c r="D26" i="2"/>
  <c r="B26" i="2"/>
  <c r="K26" i="2"/>
  <c r="G26" i="2"/>
  <c r="F26" i="2"/>
  <c r="C26" i="2"/>
  <c r="L14" i="2"/>
  <c r="H14" i="2"/>
  <c r="I14" i="2"/>
  <c r="E14" i="2"/>
  <c r="G14" i="2"/>
  <c r="C14" i="2"/>
  <c r="K14" i="2"/>
  <c r="F14" i="2"/>
  <c r="B14" i="2"/>
  <c r="J14" i="2"/>
  <c r="D14" i="2"/>
  <c r="K41" i="2"/>
  <c r="G41" i="2"/>
  <c r="L41" i="2"/>
  <c r="H41" i="2"/>
  <c r="D41" i="2"/>
  <c r="J41" i="2"/>
  <c r="C41" i="2"/>
  <c r="B41" i="2"/>
  <c r="I41" i="2"/>
  <c r="F41" i="2"/>
  <c r="E41" i="2"/>
  <c r="M59" i="1"/>
  <c r="B58" i="5"/>
  <c r="C58" i="5"/>
  <c r="D58" i="5"/>
  <c r="E58" i="5"/>
  <c r="F58" i="5"/>
  <c r="G58" i="5"/>
  <c r="H58" i="5"/>
  <c r="I58" i="5"/>
  <c r="H65" i="1" l="1"/>
  <c r="I65" i="1"/>
  <c r="C65" i="1"/>
  <c r="K65" i="1"/>
  <c r="E65" i="1"/>
  <c r="B65" i="1"/>
  <c r="D65" i="1"/>
  <c r="F65" i="1"/>
  <c r="G65" i="1"/>
  <c r="L65" i="1"/>
  <c r="J65" i="1"/>
  <c r="F7" i="5"/>
  <c r="F11" i="5"/>
  <c r="F31" i="5"/>
  <c r="F43" i="5"/>
  <c r="F22" i="5"/>
  <c r="F32" i="5"/>
  <c r="F36" i="5"/>
  <c r="F40" i="5"/>
  <c r="F48" i="5"/>
  <c r="F9" i="5"/>
  <c r="F20" i="5"/>
  <c r="F38" i="5"/>
  <c r="F42" i="5"/>
  <c r="F54" i="5"/>
  <c r="F41" i="5"/>
  <c r="F37" i="5"/>
  <c r="F33" i="5"/>
  <c r="I7" i="5"/>
  <c r="I11" i="5"/>
  <c r="I31" i="5"/>
  <c r="I28" i="5"/>
  <c r="I38" i="5"/>
  <c r="I44" i="5"/>
  <c r="I18" i="5"/>
  <c r="I40" i="5"/>
  <c r="I10" i="5"/>
  <c r="I16" i="5"/>
  <c r="I21" i="5"/>
  <c r="I32" i="5"/>
  <c r="I14" i="5"/>
  <c r="E11" i="5"/>
  <c r="E31" i="5"/>
  <c r="E43" i="5"/>
  <c r="E16" i="5"/>
  <c r="E32" i="5"/>
  <c r="E36" i="5"/>
  <c r="E10" i="5"/>
  <c r="E34" i="5"/>
  <c r="E38" i="5"/>
  <c r="E42" i="5"/>
  <c r="E17" i="5"/>
  <c r="E41" i="5"/>
  <c r="J69" i="5" a="1"/>
  <c r="J69" i="5" s="1"/>
  <c r="H7" i="5"/>
  <c r="H11" i="5"/>
  <c r="H51" i="5"/>
  <c r="H55" i="5"/>
  <c r="H40" i="5"/>
  <c r="H56" i="5"/>
  <c r="H9" i="5"/>
  <c r="H36" i="5"/>
  <c r="H41" i="5"/>
  <c r="H46" i="5"/>
  <c r="H52" i="5"/>
  <c r="H38" i="5"/>
  <c r="H49" i="5"/>
  <c r="H21" i="5"/>
  <c r="H16" i="5"/>
  <c r="H37" i="5"/>
  <c r="D34" i="5"/>
  <c r="D6" i="5"/>
  <c r="D36" i="5"/>
  <c r="D40" i="5"/>
  <c r="D48" i="5"/>
  <c r="D56" i="5"/>
  <c r="D35" i="5"/>
  <c r="D55" i="5"/>
  <c r="K73" i="5"/>
  <c r="K67" i="5" a="1"/>
  <c r="K67" i="5" s="1"/>
  <c r="K61" i="5"/>
  <c r="K64" i="5" s="1"/>
  <c r="K60" i="5"/>
  <c r="K63" i="5" s="1"/>
  <c r="K62" i="5"/>
  <c r="K65" i="5" s="1"/>
  <c r="K72" i="5"/>
  <c r="L69" i="5" a="1"/>
  <c r="L69" i="5" s="1"/>
  <c r="J61" i="5"/>
  <c r="J64" i="5" s="1"/>
  <c r="J60" i="5"/>
  <c r="J63" i="5" s="1"/>
  <c r="J62" i="5"/>
  <c r="J65" i="5" s="1"/>
  <c r="J72" i="5"/>
  <c r="J67" i="5" a="1"/>
  <c r="J67" i="5" s="1"/>
  <c r="J73" i="5"/>
  <c r="B21" i="5"/>
  <c r="B41" i="5"/>
  <c r="B45" i="5"/>
  <c r="B49" i="5"/>
  <c r="B9" i="5"/>
  <c r="B46" i="5"/>
  <c r="B54" i="5"/>
  <c r="B47" i="5"/>
  <c r="B28" i="5"/>
  <c r="B36" i="5"/>
  <c r="B35" i="5"/>
  <c r="G19" i="5"/>
  <c r="G27" i="5"/>
  <c r="G35" i="5"/>
  <c r="G55" i="5"/>
  <c r="G25" i="5"/>
  <c r="G36" i="5"/>
  <c r="G52" i="5"/>
  <c r="G32" i="5"/>
  <c r="G37" i="5"/>
  <c r="G42" i="5"/>
  <c r="G8" i="5"/>
  <c r="G24" i="5"/>
  <c r="G34" i="5"/>
  <c r="G40" i="5"/>
  <c r="G56" i="5"/>
  <c r="G49" i="5"/>
  <c r="G44" i="5"/>
  <c r="C43" i="5"/>
  <c r="C55" i="5"/>
  <c r="C8" i="5"/>
  <c r="C16" i="5"/>
  <c r="C32" i="5"/>
  <c r="C36" i="5"/>
  <c r="C48" i="5"/>
  <c r="C6" i="5"/>
  <c r="C38" i="5"/>
  <c r="C42" i="5"/>
  <c r="C46" i="5"/>
  <c r="C41" i="5"/>
  <c r="C33" i="5"/>
  <c r="C9" i="5"/>
  <c r="C56" i="5"/>
  <c r="L68" i="5" a="1"/>
  <c r="L68" i="5" s="1"/>
  <c r="L74" i="5"/>
  <c r="K69" i="5" a="1"/>
  <c r="K69" i="5" s="1"/>
  <c r="K74" i="5"/>
  <c r="K68" i="5" a="1"/>
  <c r="K68" i="5" s="1"/>
  <c r="L72" i="5"/>
  <c r="L73" i="5"/>
  <c r="L67" i="5" a="1"/>
  <c r="L67" i="5" s="1"/>
  <c r="L61" i="5"/>
  <c r="L64" i="5" s="1"/>
  <c r="L62" i="5"/>
  <c r="L65" i="5" s="1"/>
  <c r="L60" i="5"/>
  <c r="L63" i="5" s="1"/>
  <c r="J74" i="5"/>
  <c r="J68" i="5" a="1"/>
  <c r="J68" i="5" s="1"/>
  <c r="A8" i="1"/>
  <c r="A7" i="2"/>
  <c r="K59" i="2"/>
  <c r="J59" i="2"/>
  <c r="M65" i="1" l="1"/>
  <c r="L66" i="5"/>
  <c r="J66" i="5"/>
  <c r="K66" i="5"/>
  <c r="A9" i="1"/>
  <c r="A8" i="2"/>
  <c r="G59" i="5"/>
  <c r="H59" i="5"/>
  <c r="I59" i="5"/>
  <c r="G58" i="1"/>
  <c r="H58" i="1"/>
  <c r="I58" i="1"/>
  <c r="G59" i="1"/>
  <c r="H59" i="1"/>
  <c r="I59" i="1"/>
  <c r="G63" i="1"/>
  <c r="H63" i="1"/>
  <c r="I63" i="1"/>
  <c r="A5" i="2"/>
  <c r="A4" i="2"/>
  <c r="C59" i="1"/>
  <c r="D59" i="1"/>
  <c r="E59" i="1"/>
  <c r="F59" i="1"/>
  <c r="C58" i="1"/>
  <c r="D58" i="1"/>
  <c r="E58" i="1"/>
  <c r="F58" i="1"/>
  <c r="G7" i="5" l="1"/>
  <c r="G23" i="5"/>
  <c r="G39" i="5"/>
  <c r="G46" i="5"/>
  <c r="G16" i="5"/>
  <c r="G29" i="5"/>
  <c r="G50" i="5"/>
  <c r="G54" i="5"/>
  <c r="G4" i="5"/>
  <c r="G11" i="5"/>
  <c r="G43" i="5"/>
  <c r="G9" i="5"/>
  <c r="G30" i="5"/>
  <c r="G21" i="5"/>
  <c r="G13" i="5"/>
  <c r="G28" i="5"/>
  <c r="G6" i="5"/>
  <c r="G51" i="5"/>
  <c r="G20" i="5"/>
  <c r="G41" i="5"/>
  <c r="G10" i="5"/>
  <c r="G53" i="5"/>
  <c r="G45" i="5"/>
  <c r="G33" i="5"/>
  <c r="G38" i="5"/>
  <c r="G22" i="5"/>
  <c r="G47" i="5"/>
  <c r="G18" i="5"/>
  <c r="G15" i="5"/>
  <c r="G26" i="5"/>
  <c r="G17" i="5"/>
  <c r="G48" i="5"/>
  <c r="G31" i="5"/>
  <c r="G14" i="5"/>
  <c r="G5" i="5"/>
  <c r="G12" i="5"/>
  <c r="I19" i="5"/>
  <c r="I35" i="5"/>
  <c r="I51" i="5"/>
  <c r="I17" i="5"/>
  <c r="I8" i="5"/>
  <c r="I29" i="5"/>
  <c r="I50" i="5"/>
  <c r="I37" i="5"/>
  <c r="I9" i="5"/>
  <c r="I20" i="5"/>
  <c r="I6" i="5"/>
  <c r="I26" i="5"/>
  <c r="I46" i="5"/>
  <c r="I23" i="5"/>
  <c r="I39" i="5"/>
  <c r="I55" i="5"/>
  <c r="I22" i="5"/>
  <c r="I13" i="5"/>
  <c r="I34" i="5"/>
  <c r="I56" i="5"/>
  <c r="I42" i="5"/>
  <c r="I30" i="5"/>
  <c r="I36" i="5"/>
  <c r="I41" i="5"/>
  <c r="I43" i="5"/>
  <c r="I52" i="5"/>
  <c r="I15" i="5"/>
  <c r="I47" i="5"/>
  <c r="I12" i="5"/>
  <c r="I33" i="5"/>
  <c r="I54" i="5"/>
  <c r="I24" i="5"/>
  <c r="I45" i="5"/>
  <c r="I53" i="5"/>
  <c r="I25" i="5"/>
  <c r="I4" i="5"/>
  <c r="I27" i="5"/>
  <c r="I49" i="5"/>
  <c r="I5" i="5"/>
  <c r="I48" i="5"/>
  <c r="H23" i="5"/>
  <c r="H39" i="5"/>
  <c r="H24" i="5"/>
  <c r="H45" i="5"/>
  <c r="H14" i="5"/>
  <c r="H6" i="5"/>
  <c r="H28" i="5"/>
  <c r="H48" i="5"/>
  <c r="H53" i="5"/>
  <c r="H27" i="5"/>
  <c r="H43" i="5"/>
  <c r="H8" i="5"/>
  <c r="H29" i="5"/>
  <c r="H50" i="5"/>
  <c r="H20" i="5"/>
  <c r="H12" i="5"/>
  <c r="H33" i="5"/>
  <c r="H54" i="5"/>
  <c r="H4" i="5"/>
  <c r="H19" i="5"/>
  <c r="H35" i="5"/>
  <c r="H18" i="5"/>
  <c r="H30" i="5"/>
  <c r="H22" i="5"/>
  <c r="H44" i="5"/>
  <c r="H42" i="5"/>
  <c r="H26" i="5"/>
  <c r="H32" i="5"/>
  <c r="H31" i="5"/>
  <c r="H13" i="5"/>
  <c r="H5" i="5"/>
  <c r="H15" i="5"/>
  <c r="H47" i="5"/>
  <c r="H34" i="5"/>
  <c r="H25" i="5"/>
  <c r="H10" i="5"/>
  <c r="H17" i="5"/>
  <c r="A10" i="1"/>
  <c r="A9" i="2"/>
  <c r="C59" i="5"/>
  <c r="C63" i="1"/>
  <c r="D63" i="1"/>
  <c r="E63" i="1"/>
  <c r="F63" i="1"/>
  <c r="F59" i="5"/>
  <c r="E59" i="5"/>
  <c r="D59" i="5"/>
  <c r="H68" i="5" l="1" a="1"/>
  <c r="H68" i="5" s="1"/>
  <c r="H61" i="5"/>
  <c r="H64" i="5" s="1"/>
  <c r="D37" i="5"/>
  <c r="D53" i="5"/>
  <c r="D17" i="5"/>
  <c r="D50" i="5"/>
  <c r="D14" i="5"/>
  <c r="D28" i="5"/>
  <c r="D44" i="5"/>
  <c r="D8" i="5"/>
  <c r="D31" i="5"/>
  <c r="D43" i="5"/>
  <c r="D25" i="5"/>
  <c r="D41" i="5"/>
  <c r="D5" i="5"/>
  <c r="D21" i="5"/>
  <c r="D38" i="5"/>
  <c r="D54" i="5"/>
  <c r="D18" i="5"/>
  <c r="D32" i="5"/>
  <c r="D12" i="5"/>
  <c r="D51" i="5"/>
  <c r="D11" i="5"/>
  <c r="D19" i="5"/>
  <c r="D7" i="5"/>
  <c r="D33" i="5"/>
  <c r="D49" i="5"/>
  <c r="D13" i="5"/>
  <c r="D30" i="5"/>
  <c r="D46" i="5"/>
  <c r="D10" i="5"/>
  <c r="D24" i="5"/>
  <c r="D20" i="5"/>
  <c r="D4" i="5"/>
  <c r="D39" i="5"/>
  <c r="D27" i="5"/>
  <c r="D9" i="5"/>
  <c r="D47" i="5"/>
  <c r="D45" i="5"/>
  <c r="D16" i="5"/>
  <c r="D26" i="5"/>
  <c r="D22" i="5"/>
  <c r="D52" i="5"/>
  <c r="D15" i="5"/>
  <c r="D42" i="5"/>
  <c r="D29" i="5"/>
  <c r="D23" i="5"/>
  <c r="C19" i="5"/>
  <c r="C35" i="5"/>
  <c r="C51" i="5"/>
  <c r="C14" i="5"/>
  <c r="C30" i="5"/>
  <c r="C17" i="5"/>
  <c r="C37" i="5"/>
  <c r="C7" i="5"/>
  <c r="C23" i="5"/>
  <c r="C39" i="5"/>
  <c r="C20" i="5"/>
  <c r="C52" i="5"/>
  <c r="C18" i="5"/>
  <c r="C34" i="5"/>
  <c r="C50" i="5"/>
  <c r="C45" i="5"/>
  <c r="C53" i="5"/>
  <c r="C15" i="5"/>
  <c r="C31" i="5"/>
  <c r="C47" i="5"/>
  <c r="C12" i="5"/>
  <c r="C28" i="5"/>
  <c r="C44" i="5"/>
  <c r="C10" i="5"/>
  <c r="C26" i="5"/>
  <c r="C13" i="5"/>
  <c r="C4" i="5"/>
  <c r="C21" i="5"/>
  <c r="C29" i="5"/>
  <c r="C24" i="5"/>
  <c r="C5" i="5"/>
  <c r="C27" i="5"/>
  <c r="C25" i="5"/>
  <c r="C40" i="5"/>
  <c r="C11" i="5"/>
  <c r="C22" i="5"/>
  <c r="C54" i="5"/>
  <c r="C49" i="5"/>
  <c r="E15" i="5"/>
  <c r="E47" i="5"/>
  <c r="E12" i="5"/>
  <c r="E28" i="5"/>
  <c r="E44" i="5"/>
  <c r="E6" i="5"/>
  <c r="E22" i="5"/>
  <c r="E54" i="5"/>
  <c r="E53" i="5"/>
  <c r="E9" i="5"/>
  <c r="E13" i="5"/>
  <c r="E19" i="5"/>
  <c r="E35" i="5"/>
  <c r="E51" i="5"/>
  <c r="E48" i="5"/>
  <c r="E26" i="5"/>
  <c r="E5" i="5"/>
  <c r="E25" i="5"/>
  <c r="E29" i="5"/>
  <c r="E27" i="5"/>
  <c r="E8" i="5"/>
  <c r="E24" i="5"/>
  <c r="E40" i="5"/>
  <c r="E56" i="5"/>
  <c r="E18" i="5"/>
  <c r="E50" i="5"/>
  <c r="E37" i="5"/>
  <c r="E4" i="5"/>
  <c r="E33" i="5"/>
  <c r="E7" i="5"/>
  <c r="E23" i="5"/>
  <c r="E39" i="5"/>
  <c r="E20" i="5"/>
  <c r="E52" i="5"/>
  <c r="E21" i="5"/>
  <c r="E45" i="5"/>
  <c r="E14" i="5"/>
  <c r="E49" i="5"/>
  <c r="E55" i="5"/>
  <c r="E30" i="5"/>
  <c r="E46" i="5"/>
  <c r="F23" i="5"/>
  <c r="F16" i="5"/>
  <c r="F35" i="5"/>
  <c r="F51" i="5"/>
  <c r="F17" i="5"/>
  <c r="F52" i="5"/>
  <c r="F18" i="5"/>
  <c r="F45" i="5"/>
  <c r="F49" i="5"/>
  <c r="F15" i="5"/>
  <c r="F26" i="5"/>
  <c r="F6" i="5"/>
  <c r="F28" i="5"/>
  <c r="F44" i="5"/>
  <c r="F30" i="5"/>
  <c r="F8" i="5"/>
  <c r="F27" i="5"/>
  <c r="F21" i="5"/>
  <c r="F39" i="5"/>
  <c r="F55" i="5"/>
  <c r="F56" i="5"/>
  <c r="F25" i="5"/>
  <c r="F24" i="5"/>
  <c r="F53" i="5"/>
  <c r="F19" i="5"/>
  <c r="F10" i="5"/>
  <c r="F47" i="5"/>
  <c r="F12" i="5"/>
  <c r="F14" i="5"/>
  <c r="F34" i="5"/>
  <c r="F50" i="5"/>
  <c r="F4" i="5"/>
  <c r="F29" i="5"/>
  <c r="F5" i="5"/>
  <c r="F46" i="5"/>
  <c r="F13" i="5"/>
  <c r="A11" i="1"/>
  <c r="A10" i="2"/>
  <c r="F61" i="1"/>
  <c r="K61" i="1"/>
  <c r="G61" i="1"/>
  <c r="L61" i="1"/>
  <c r="E61" i="1"/>
  <c r="J61" i="1"/>
  <c r="D61" i="1"/>
  <c r="H61" i="1"/>
  <c r="I61" i="1"/>
  <c r="H72" i="5"/>
  <c r="H62" i="5"/>
  <c r="H65" i="5" s="1"/>
  <c r="H73" i="5"/>
  <c r="H67" i="5" a="1"/>
  <c r="H67" i="5" s="1"/>
  <c r="H60" i="5"/>
  <c r="H63" i="5" s="1"/>
  <c r="H74" i="5"/>
  <c r="I72" i="5"/>
  <c r="I61" i="5"/>
  <c r="I64" i="5" s="1"/>
  <c r="I73" i="5"/>
  <c r="I62" i="5"/>
  <c r="I65" i="5" s="1"/>
  <c r="I67" i="5" a="1"/>
  <c r="I67" i="5" s="1"/>
  <c r="I60" i="5"/>
  <c r="I63" i="5" s="1"/>
  <c r="I69" i="5" a="1"/>
  <c r="I69" i="5" s="1"/>
  <c r="G69" i="5" a="1"/>
  <c r="G69" i="5" s="1"/>
  <c r="G74" i="5"/>
  <c r="G68" i="5" a="1"/>
  <c r="G68" i="5" s="1"/>
  <c r="I68" i="5" a="1"/>
  <c r="I68" i="5" s="1"/>
  <c r="I74" i="5"/>
  <c r="G60" i="5"/>
  <c r="G63" i="5" s="1"/>
  <c r="G67" i="5" a="1"/>
  <c r="G67" i="5" s="1"/>
  <c r="G61" i="5"/>
  <c r="G64" i="5" s="1"/>
  <c r="G73" i="5"/>
  <c r="G72" i="5"/>
  <c r="G62" i="5"/>
  <c r="G65" i="5" s="1"/>
  <c r="H69" i="5" a="1"/>
  <c r="H69" i="5" s="1"/>
  <c r="B7" i="2"/>
  <c r="B10" i="2"/>
  <c r="B6" i="2"/>
  <c r="B9" i="2"/>
  <c r="B5" i="2"/>
  <c r="B8" i="2"/>
  <c r="M61" i="1" l="1"/>
  <c r="A12" i="1"/>
  <c r="A11" i="2"/>
  <c r="H66" i="5"/>
  <c r="G66" i="5"/>
  <c r="D69" i="5" a="1"/>
  <c r="D69" i="5" s="1"/>
  <c r="E68" i="5" a="1"/>
  <c r="E68" i="5" s="1"/>
  <c r="E74" i="5"/>
  <c r="C67" i="5" a="1"/>
  <c r="C67" i="5" s="1"/>
  <c r="C60" i="5"/>
  <c r="C63" i="5" s="1"/>
  <c r="C73" i="5"/>
  <c r="C61" i="5"/>
  <c r="C64" i="5" s="1"/>
  <c r="C72" i="5"/>
  <c r="C62" i="5"/>
  <c r="C65" i="5" s="1"/>
  <c r="F67" i="5" a="1"/>
  <c r="F67" i="5" s="1"/>
  <c r="F60" i="5"/>
  <c r="F63" i="5" s="1"/>
  <c r="F73" i="5"/>
  <c r="F62" i="5"/>
  <c r="F65" i="5" s="1"/>
  <c r="F72" i="5"/>
  <c r="F61" i="5"/>
  <c r="F64" i="5" s="1"/>
  <c r="E69" i="5" a="1"/>
  <c r="E69" i="5" s="1"/>
  <c r="C74" i="5"/>
  <c r="C68" i="5" a="1"/>
  <c r="C68" i="5" s="1"/>
  <c r="I66" i="5"/>
  <c r="D72" i="5"/>
  <c r="D62" i="5"/>
  <c r="D65" i="5" s="1"/>
  <c r="D67" i="5" a="1"/>
  <c r="D67" i="5" s="1"/>
  <c r="D61" i="5"/>
  <c r="D64" i="5" s="1"/>
  <c r="D60" i="5"/>
  <c r="D63" i="5" s="1"/>
  <c r="D73" i="5"/>
  <c r="D74" i="5"/>
  <c r="D68" i="5" a="1"/>
  <c r="D68" i="5" s="1"/>
  <c r="C69" i="5" a="1"/>
  <c r="C69" i="5" s="1"/>
  <c r="E73" i="5"/>
  <c r="E62" i="5"/>
  <c r="E65" i="5" s="1"/>
  <c r="E72" i="5"/>
  <c r="E67" i="5" a="1"/>
  <c r="E67" i="5" s="1"/>
  <c r="E60" i="5"/>
  <c r="E63" i="5" s="1"/>
  <c r="E61" i="5"/>
  <c r="E64" i="5" s="1"/>
  <c r="F69" i="5" a="1"/>
  <c r="F69" i="5" s="1"/>
  <c r="F68" i="5" a="1"/>
  <c r="F68" i="5" s="1"/>
  <c r="F74" i="5"/>
  <c r="B59" i="5"/>
  <c r="B58" i="1"/>
  <c r="B59" i="1"/>
  <c r="B70" i="1"/>
  <c r="B10" i="5" l="1"/>
  <c r="B11" i="5"/>
  <c r="B29" i="5"/>
  <c r="B39" i="5"/>
  <c r="B24" i="5"/>
  <c r="B56" i="5"/>
  <c r="B22" i="5"/>
  <c r="B38" i="5"/>
  <c r="B13" i="5"/>
  <c r="B31" i="5"/>
  <c r="B14" i="5"/>
  <c r="B16" i="5"/>
  <c r="B33" i="5"/>
  <c r="B51" i="5"/>
  <c r="B32" i="5"/>
  <c r="B7" i="5"/>
  <c r="B26" i="5"/>
  <c r="B42" i="5"/>
  <c r="B44" i="5"/>
  <c r="B19" i="5"/>
  <c r="B6" i="5"/>
  <c r="B5" i="5"/>
  <c r="B25" i="5"/>
  <c r="B4" i="5"/>
  <c r="B20" i="5"/>
  <c r="B48" i="5"/>
  <c r="B17" i="5"/>
  <c r="B34" i="5"/>
  <c r="B50" i="5"/>
  <c r="B8" i="5"/>
  <c r="B27" i="5"/>
  <c r="B55" i="5"/>
  <c r="B37" i="5"/>
  <c r="B53" i="5"/>
  <c r="B30" i="5"/>
  <c r="B15" i="5"/>
  <c r="B23" i="5"/>
  <c r="B12" i="5"/>
  <c r="B52" i="5"/>
  <c r="B18" i="5"/>
  <c r="B40" i="5"/>
  <c r="B43" i="5"/>
  <c r="A13" i="1"/>
  <c r="A12" i="2"/>
  <c r="B69" i="1"/>
  <c r="F66" i="5"/>
  <c r="D66" i="5"/>
  <c r="E66" i="5"/>
  <c r="C66" i="5"/>
  <c r="D59" i="2"/>
  <c r="C59" i="2"/>
  <c r="H59" i="2"/>
  <c r="I59" i="2"/>
  <c r="B4" i="2"/>
  <c r="E59" i="2"/>
  <c r="G59" i="2"/>
  <c r="M63" i="1"/>
  <c r="F59" i="2"/>
  <c r="C57" i="2" l="1"/>
  <c r="G57" i="2"/>
  <c r="K57" i="2"/>
  <c r="D57" i="2"/>
  <c r="H57" i="2"/>
  <c r="B57" i="2"/>
  <c r="E57" i="2"/>
  <c r="I57" i="2"/>
  <c r="F57" i="2"/>
  <c r="J57" i="2"/>
  <c r="G58" i="2"/>
  <c r="B71" i="1"/>
  <c r="A14" i="1"/>
  <c r="A13" i="2"/>
  <c r="J58" i="2"/>
  <c r="K58" i="2"/>
  <c r="H58" i="2"/>
  <c r="D58" i="2"/>
  <c r="B59" i="2"/>
  <c r="E58" i="2"/>
  <c r="I58" i="2"/>
  <c r="F58" i="2"/>
  <c r="C58" i="2"/>
  <c r="B58" i="2"/>
  <c r="B69" i="5" a="1"/>
  <c r="B69" i="5" s="1"/>
  <c r="B74" i="5"/>
  <c r="B68" i="5" a="1"/>
  <c r="B68" i="5" s="1"/>
  <c r="B67" i="5" a="1"/>
  <c r="B67" i="5" s="1"/>
  <c r="B62" i="5"/>
  <c r="B65" i="5" s="1"/>
  <c r="B72" i="5"/>
  <c r="B73" i="5"/>
  <c r="B60" i="5"/>
  <c r="B63" i="5" s="1"/>
  <c r="B61" i="5"/>
  <c r="B64" i="5" s="1"/>
  <c r="G60" i="2" l="1"/>
  <c r="F60" i="2"/>
  <c r="C60" i="2"/>
  <c r="I60" i="2"/>
  <c r="K60" i="2"/>
  <c r="A15" i="1"/>
  <c r="A14" i="2"/>
  <c r="H61" i="2"/>
  <c r="J61" i="2"/>
  <c r="K61" i="2"/>
  <c r="E60" i="2"/>
  <c r="B60" i="2"/>
  <c r="H60" i="2"/>
  <c r="J60" i="2"/>
  <c r="D60" i="2"/>
  <c r="F61" i="2"/>
  <c r="D61" i="2"/>
  <c r="G61" i="2"/>
  <c r="C61" i="2"/>
  <c r="B61" i="2"/>
  <c r="E61" i="2"/>
  <c r="I61" i="2"/>
  <c r="B66" i="5"/>
  <c r="A16" i="1" l="1"/>
  <c r="A15" i="2"/>
  <c r="A17" i="1" l="1"/>
  <c r="A16" i="2"/>
  <c r="A18" i="1" l="1"/>
  <c r="A17" i="2"/>
  <c r="A19" i="1" l="1"/>
  <c r="A18" i="2"/>
  <c r="A20" i="1" l="1"/>
  <c r="A19" i="2"/>
  <c r="A21" i="1" l="1"/>
  <c r="A20" i="2"/>
  <c r="A22" i="1" l="1"/>
  <c r="A21" i="2"/>
  <c r="A23" i="1" l="1"/>
  <c r="A22" i="2"/>
  <c r="A24" i="1" l="1"/>
  <c r="A23" i="2"/>
  <c r="A25" i="1" l="1"/>
  <c r="A24" i="2"/>
  <c r="A26" i="1" l="1"/>
  <c r="A25" i="2"/>
  <c r="A26" i="2" l="1"/>
  <c r="A27" i="1"/>
  <c r="A28" i="1" l="1"/>
  <c r="A27" i="2"/>
  <c r="A29" i="1" l="1"/>
  <c r="A28" i="2"/>
  <c r="A30" i="1" l="1"/>
  <c r="A29" i="2"/>
  <c r="A31" i="1" l="1"/>
  <c r="A30" i="2"/>
  <c r="A32" i="1" l="1"/>
  <c r="A31" i="2"/>
  <c r="A33" i="1" l="1"/>
  <c r="A32" i="2"/>
  <c r="A34" i="1" l="1"/>
  <c r="A33" i="2"/>
  <c r="A35" i="1" l="1"/>
  <c r="A34" i="2"/>
  <c r="A36" i="1" l="1"/>
  <c r="A35" i="2"/>
  <c r="A37" i="1" l="1"/>
  <c r="A36" i="2"/>
  <c r="A38" i="1" l="1"/>
  <c r="A37" i="2"/>
  <c r="A39" i="1" l="1"/>
  <c r="A38" i="2"/>
  <c r="A40" i="1" l="1"/>
  <c r="A39" i="2"/>
  <c r="A41" i="1" l="1"/>
  <c r="A40" i="2"/>
  <c r="A42" i="1" l="1"/>
  <c r="A41" i="2"/>
  <c r="A43" i="1" l="1"/>
  <c r="A42" i="2"/>
  <c r="A44" i="1" l="1"/>
  <c r="A43" i="2"/>
  <c r="A45" i="1" l="1"/>
  <c r="A44" i="2"/>
  <c r="A46" i="1" l="1"/>
  <c r="A45" i="2"/>
  <c r="A47" i="1" l="1"/>
  <c r="A46" i="2"/>
  <c r="A48" i="1" l="1"/>
  <c r="A47" i="2"/>
  <c r="A49" i="1" l="1"/>
  <c r="A48" i="2"/>
  <c r="A50" i="1" l="1"/>
  <c r="A49" i="2"/>
  <c r="A51" i="1" l="1"/>
  <c r="A50" i="2"/>
  <c r="A52" i="1" l="1"/>
  <c r="A51" i="2"/>
  <c r="A53" i="1" l="1"/>
  <c r="A52" i="2"/>
  <c r="A54" i="1" l="1"/>
  <c r="A55" i="1" s="1"/>
  <c r="A56" i="1" s="1"/>
  <c r="A53" i="2"/>
  <c r="A55" i="2" l="1"/>
  <c r="A54" i="2"/>
</calcChain>
</file>

<file path=xl/comments1.xml><?xml version="1.0" encoding="utf-8"?>
<comments xmlns="http://schemas.openxmlformats.org/spreadsheetml/2006/main">
  <authors>
    <author>EDU</author>
  </authors>
  <commentList>
    <comment ref="A3" authorId="0" shapeId="0">
      <text>
        <r>
          <rPr>
            <b/>
            <sz val="9"/>
            <color indexed="81"/>
            <rFont val="Tahoma"/>
            <family val="2"/>
          </rPr>
          <t>Jede/r Studierende entspricht einem Prüfungsfall.</t>
        </r>
        <r>
          <rPr>
            <sz val="9"/>
            <color indexed="81"/>
            <rFont val="Tahoma"/>
            <family val="2"/>
          </rPr>
          <t xml:space="preserve">
</t>
        </r>
      </text>
    </comment>
    <comment ref="A57" authorId="0" shapeId="0">
      <text>
        <r>
          <rPr>
            <b/>
            <sz val="9"/>
            <color indexed="81"/>
            <rFont val="Tahoma"/>
            <family val="2"/>
          </rPr>
          <t xml:space="preserve">Entspricht der maximal erreichbaren Punktzahl und dient als Grundlage für einen Vergleich mit der maximalen und der minimalen erreichten Punktzahl sowie der Bestimmung der Aufgabenschwierigkeit. Muss manuell eingegeben werden!
</t>
        </r>
      </text>
    </comment>
    <comment ref="A58" authorId="0" shapeId="0">
      <text>
        <r>
          <rPr>
            <b/>
            <sz val="9"/>
            <color indexed="81"/>
            <rFont val="Tahoma"/>
            <family val="2"/>
          </rPr>
          <t>Das Minimum gibt an, welche Punktzahl in der Aufgabe mindestens erreicht wurde. Gibt eine erste Einschätzung darüber, wie schwierig die Aufgabe ist. Das Minimum kann aber vor allem auch ein Hinweis für "geschenkte Punkte" sein, insofern ein bestimmter Aspekt der Aufgabe fast ohne Nachdenken lösbar sein könnte.</t>
        </r>
        <r>
          <rPr>
            <sz val="9"/>
            <color indexed="81"/>
            <rFont val="Tahoma"/>
            <family val="2"/>
          </rPr>
          <t xml:space="preserve">
</t>
        </r>
      </text>
    </comment>
    <comment ref="A59" authorId="0" shapeId="0">
      <text>
        <r>
          <rPr>
            <b/>
            <sz val="9"/>
            <color indexed="81"/>
            <rFont val="Tahoma"/>
            <family val="2"/>
          </rPr>
          <t>Das Maximum gibt an, welche Punktzahl bei der Aufgabe maximal erreicht wurde. Wurden bei einer Aufgabe nicht annähernd alle Punkte erreicht, so kann dies ein Hinweis auf einen hohen Schwierigkeitsgrad der Aufgabe sein. Vor allem kann das Maximum darauf hinweisen, dass diese Schwierigkeit möglicherweise aus einer nicht eindeutigen Problemstellung bzw. Handlungsaufforderung oder sonstigen Aspekten resultiert, die nicht direkt etwas mit dem zu messenden Konstrukt zu tun haben.</t>
        </r>
        <r>
          <rPr>
            <sz val="9"/>
            <color indexed="81"/>
            <rFont val="Tahoma"/>
            <family val="2"/>
          </rPr>
          <t xml:space="preserve">
</t>
        </r>
      </text>
    </comment>
    <comment ref="A60" authorId="0" shapeId="0">
      <text>
        <r>
          <rPr>
            <b/>
            <sz val="9"/>
            <color indexed="81"/>
            <rFont val="Tahoma"/>
            <family val="2"/>
          </rPr>
          <t>Der Mittelwert bezeichnet die im Durchschnitt erreichte Punktzahl bei einer Aufgabe und dient als Grundlage für die Bestimmung der Aufgabenschwierigkeit.</t>
        </r>
        <r>
          <rPr>
            <sz val="9"/>
            <color indexed="81"/>
            <rFont val="Tahoma"/>
            <family val="2"/>
          </rPr>
          <t xml:space="preserve">
</t>
        </r>
      </text>
    </comment>
    <comment ref="A61" authorId="0" shapeId="0">
      <text>
        <r>
          <rPr>
            <b/>
            <sz val="9"/>
            <color indexed="81"/>
            <rFont val="Tahoma"/>
            <family val="2"/>
          </rPr>
          <t xml:space="preserve">Die Aufgabenschwierigkeit gibt die Wahrscheinlichkeit einer richtigen Lösung auf einer Skala zwischen 0 und 1 an. Bei dichotomen Aufgaben entspricht sie dem Mittelwert. Bei Aufgaben mit verschiedenen Punkteskalen wird durch die jeweilige Maximalpunktzahl normiert. Entsprechend sind die Aufgabenschwierigkeiten untereinander vergleichbar im Gegensatz zum Mittelwert. 
Aufgaben können anhand ihrer Schwierigkeiten geordnet werden. Im Falle von Aufgaben, die eine bestimmte Anforderungsdimension abbilden, können so außerdem Niveaustufen festgelegt werden.
Achtung: Ein geringer Wert &lt; 0,2 entspricht sehr schwierigen Aufgaben, während ein hoher Wert &gt; 0,8 sehr leichte Aufgaben anzeigt. </t>
        </r>
      </text>
    </comment>
    <comment ref="A62" authorId="0" shapeId="0">
      <text>
        <r>
          <rPr>
            <sz val="9"/>
            <color indexed="81"/>
            <rFont val="Tahoma"/>
            <family val="2"/>
          </rPr>
          <t xml:space="preserve">Die Varianz bezeichnet die quadrierte Abweichung der Werte von einem Mittelwert. Durch die Quardierung werden sowohl positive als auch negative Unterschiede mit einbezogen. Sie ist aber deshalb nicht so einfach zu interpretieren wie die Standardabweichung, wird aber für die Berechnung weiterer Kennzahlen benötigt.
</t>
        </r>
      </text>
    </comment>
    <comment ref="A63" authorId="0" shapeId="0">
      <text>
        <r>
          <rPr>
            <b/>
            <sz val="9"/>
            <color indexed="81"/>
            <rFont val="Tahoma"/>
            <family val="2"/>
          </rPr>
          <t>Die Standardabweichung (SD = standard deviation) entspricht der Wurzel der Varianz und ist deshalb auch wieder "sinnvoller" zu interpretieren. Sie gibt die durchschnittliche Abweichung vom Mittelwert an und sollte im Verhältnis zur maximal erreichbaren Punktezahl interpretiert werden. 
Aufgaben mit einer hohen Standardabweichung sprechen erst einmal für große Leistungsunterschiede zwischen den Studierenden, sagen aber - im Gegensatz zur Trennschärfe - noch nichts über die prognostische Aussagekraft der Aufgabe für das Gesamtergebnis.</t>
        </r>
      </text>
    </comment>
    <comment ref="A65" authorId="0" shapeId="0">
      <text>
        <r>
          <rPr>
            <b/>
            <sz val="9"/>
            <color indexed="81"/>
            <rFont val="Tahoma"/>
            <family val="2"/>
          </rPr>
          <t>Die Trennschärfe gibt an, inwieweit die Ergebnisse einer Aufgabe mit dem Gesamtergebnis der Prüfung korrelieren. Sie entspricht deshalb der Korrelation einer Aufgabenspalte mit der Summe für das Gesamtergebnis, wobei das jeweilige Item abgezogen wird (Part-Whole-Korrektur). Eine hohe Trennschärfe liegt dann vor, wenn Studierende mit insgesamt guter Leistung auch bei der entsprechenden Aufgabe gut abgeschnitten haben und umgekehrt. Auch negative Trennschärfen sind möglich, wenn gute Studierende bei einer Aufgabe eher schlecht abschneiden und schlechte Studierende eher gut. 
In diesem Fall ist zu überprüfen, inwiefern eventuell etwas konstruktfernes geprüft wird. Zum Beispiel könnte dies bei Prüfungen der Fall sein, bei denen Studierende aus verschiedenen Fachbereichen teilnehmen und zum Beispiel eine Aufgabe gestellt wird, die den "fachfremden" Studierenden besser liegt. Ebenso könnte es sein, dass eine Aufgabe so einfach ist, dass bessere Studierende zu "kompliziert" denken.</t>
        </r>
        <r>
          <rPr>
            <sz val="9"/>
            <color indexed="81"/>
            <rFont val="Tahoma"/>
            <family val="2"/>
          </rPr>
          <t xml:space="preserve">
</t>
        </r>
      </text>
    </comment>
    <comment ref="A68" authorId="0" shapeId="0">
      <text>
        <r>
          <rPr>
            <b/>
            <sz val="9"/>
            <color indexed="81"/>
            <rFont val="Tahoma"/>
            <family val="2"/>
          </rPr>
          <t>Gibt die Anzahl an Prüfungsaufgaben an.</t>
        </r>
        <r>
          <rPr>
            <sz val="9"/>
            <color indexed="81"/>
            <rFont val="Tahoma"/>
            <family val="2"/>
          </rPr>
          <t xml:space="preserve">
</t>
        </r>
      </text>
    </comment>
    <comment ref="A69" authorId="0" shapeId="0">
      <text>
        <r>
          <rPr>
            <b/>
            <sz val="9"/>
            <color indexed="81"/>
            <rFont val="Tahoma"/>
            <family val="2"/>
          </rPr>
          <t>Entspricht der Summe der Varianz der Einzelaufgaben und wird für die Berechnung von Cronbachs Alpha benötigt.</t>
        </r>
      </text>
    </comment>
    <comment ref="A70" authorId="0" shapeId="0">
      <text>
        <r>
          <rPr>
            <sz val="9"/>
            <color indexed="81"/>
            <rFont val="Tahoma"/>
            <family val="2"/>
          </rPr>
          <t xml:space="preserve">Gibt die Varianz der Gesamtleistung an und wird für die Berechnung von Cronbachs Alpha benötigt.
</t>
        </r>
      </text>
    </comment>
    <comment ref="A71" authorId="0" shapeId="0">
      <text>
        <r>
          <rPr>
            <b/>
            <sz val="9"/>
            <color indexed="81"/>
            <rFont val="Tahoma"/>
            <family val="2"/>
          </rPr>
          <t>Gibt die interne Konsistenz einer Skala an, in diesem Fall der Gesamtprüfung. Er ist ein Hinweis auf die Reliabilität, das heißt die Zuverlässigkeit der Messung, insofern darin einfließt, inwieweit die Auswahl von Aufgaben zum Gesamtwert beiträgt Er gibt allerdings in dieser Form NICHT an, ob die Auswahl an Aufgaben IDEAL ist. Es muss deshalb überprüft werden, wie sich der Wert ändert, wenn eine bestimmte Aufgabe nicht in die Berechnung mit einfließt: Ein höherer Wert würde dann darauf hinweisen, dass die Aufgabe eventuell etwas anderes misst und weggelassen werden könnte.
Allerdings ist hierbei Vorsicht geboten, wenn Cronbachs α tatsächlich nur in Bezug auf das Gesamtergebnis bestimmt wird, da es innerhalb einer Prüfung in der Regel verschiedene Fähigkeitsdimensionen gibt. So kann es vorkommen, dass Aufgaben sich negativ auf den Wert auswirken, da sie eine andere Fähigkeit messen, die aber ebenso ein Lernergebnis der Veranstaltung darstellt. Sinnvollerweise sollte Cronbachs α - insofern mehrere Lernergebnisse als Grundlage dienen - jeweils für die Aufgabenindizes bestimmt werden, die zu einer Dimension gehören. In diesem Fall würde also die Konsistenz einer Teilskala der Prüfung überprüft.
Wenn vorab noch keine Überlegungen bezüglich der DImensionierung von Aufgaben zu dahinterliegenden Fähigkeiten stattgefunden hat, so bietet es sich an, vorab eine Interkorrelationsmatrix zu erstellen und zu analysieren, um zu sehen, welche Aufgaben in starkem Maße miteinander korrelieren.</t>
        </r>
      </text>
    </comment>
  </commentList>
</comments>
</file>

<file path=xl/comments2.xml><?xml version="1.0" encoding="utf-8"?>
<comments xmlns="http://schemas.openxmlformats.org/spreadsheetml/2006/main">
  <authors>
    <author>EDU</author>
  </authors>
  <commentList>
    <comment ref="B4" authorId="0" shapeId="0">
      <text>
        <r>
          <rPr>
            <b/>
            <sz val="9"/>
            <color indexed="81"/>
            <rFont val="Tahoma"/>
            <family val="2"/>
          </rPr>
          <t>Die Werte in jeder Aufgabenspalte entsprechen der Gesamtleistung - den Punkten für die jeweilige Aufgabe, damit die Konsistenz ohne die jeweilige Aufgabe berechnet werden kann.</t>
        </r>
        <r>
          <rPr>
            <sz val="9"/>
            <color indexed="81"/>
            <rFont val="Tahoma"/>
            <family val="2"/>
          </rPr>
          <t xml:space="preserve">
</t>
        </r>
      </text>
    </comment>
    <comment ref="A58" authorId="0" shapeId="0">
      <text>
        <r>
          <rPr>
            <b/>
            <sz val="9"/>
            <color indexed="81"/>
            <rFont val="Tahoma"/>
            <family val="2"/>
          </rPr>
          <t>Entspricht der Summe der Varianz der Einzelaufgaben OHNE AUFGABE J und wird für die Berechnung von Cronbachs Alpha (wenn weggelassen) benötigt.</t>
        </r>
      </text>
    </comment>
    <comment ref="A59" authorId="0" shapeId="0">
      <text>
        <r>
          <rPr>
            <sz val="9"/>
            <color indexed="81"/>
            <rFont val="Tahoma"/>
            <family val="2"/>
          </rPr>
          <t xml:space="preserve">Gibt die Varianz der Gesamtleistung OHNE AUFGABE J an und wird für die Berechnung von Cronbachs Alpha (wenn weggelassen) benötigt.
</t>
        </r>
      </text>
    </comment>
    <comment ref="A60" authorId="0" shapeId="0">
      <text>
        <r>
          <rPr>
            <sz val="9"/>
            <color indexed="81"/>
            <rFont val="Tahoma"/>
            <family val="2"/>
          </rPr>
          <t xml:space="preserve">Cronbachs Alpha unter der Bedingung, dass Aufgabe J aus der Berechnung gestrichen wird. 
Wenn der Wert ohne die jeweilige Aufgabe größer ist als mit der Aufgabe, so hat die Aufgabe eine negative Auswirkung auf die Konsistenz der Prüfung (Beachte Einschränkung Blatt 1!)
</t>
        </r>
      </text>
    </comment>
    <comment ref="A61" authorId="0" shapeId="0">
      <text>
        <r>
          <rPr>
            <b/>
            <sz val="9"/>
            <color indexed="81"/>
            <rFont val="Tahoma"/>
            <family val="2"/>
          </rPr>
          <t>Gesamtwert wie in Tabellenblatt 1. Dient zum Vergleich mit dem korrigierten Wert.</t>
        </r>
      </text>
    </comment>
  </commentList>
</comments>
</file>

<file path=xl/comments3.xml><?xml version="1.0" encoding="utf-8"?>
<comments xmlns="http://schemas.openxmlformats.org/spreadsheetml/2006/main">
  <authors>
    <author>EDU</author>
  </authors>
  <commentList>
    <comment ref="A3" authorId="0" shapeId="0">
      <text>
        <r>
          <rPr>
            <b/>
            <sz val="9"/>
            <color indexed="81"/>
            <rFont val="Tahoma"/>
            <family val="2"/>
          </rPr>
          <t>Jede/r Studierende entspricht einem Prüfungsfall.</t>
        </r>
        <r>
          <rPr>
            <sz val="9"/>
            <color indexed="81"/>
            <rFont val="Tahoma"/>
            <family val="2"/>
          </rPr>
          <t xml:space="preserve">
</t>
        </r>
      </text>
    </comment>
    <comment ref="B3" authorId="0" shapeId="0">
      <text>
        <r>
          <rPr>
            <sz val="9"/>
            <color indexed="81"/>
            <rFont val="Tahoma"/>
            <family val="2"/>
          </rPr>
          <t xml:space="preserve">Die Spalten entsprechen den Aufgaben und werden durchnummieriert, sodass sie direkt zuzuordnen sind
</t>
        </r>
      </text>
    </comment>
  </commentList>
</comments>
</file>

<file path=xl/sharedStrings.xml><?xml version="1.0" encoding="utf-8"?>
<sst xmlns="http://schemas.openxmlformats.org/spreadsheetml/2006/main" count="89" uniqueCount="62">
  <si>
    <t>Fall-Nr</t>
  </si>
  <si>
    <t>Punkte_Max</t>
  </si>
  <si>
    <t>Schwierigkeit</t>
  </si>
  <si>
    <t>Summe</t>
  </si>
  <si>
    <t>Varianz</t>
  </si>
  <si>
    <t>SD</t>
  </si>
  <si>
    <t>M</t>
  </si>
  <si>
    <r>
      <t>Varianz</t>
    </r>
    <r>
      <rPr>
        <b/>
        <sz val="11"/>
        <color theme="0"/>
        <rFont val="Calibri"/>
        <family val="2"/>
      </rPr>
      <t>∑</t>
    </r>
  </si>
  <si>
    <t>[NAME DER PRÜFUNG]</t>
  </si>
  <si>
    <t>Minimum</t>
  </si>
  <si>
    <t>Maximum</t>
  </si>
  <si>
    <t>k</t>
  </si>
  <si>
    <r>
      <rPr>
        <b/>
        <u/>
        <sz val="11"/>
        <color theme="1"/>
        <rFont val="Calibri"/>
        <family val="2"/>
        <scheme val="minor"/>
      </rPr>
      <t xml:space="preserve">Hinweis und Anleitung zum Erstellen einer Korrelationsmatrix: </t>
    </r>
    <r>
      <rPr>
        <sz val="11"/>
        <color theme="1"/>
        <rFont val="Calibri"/>
        <family val="2"/>
        <scheme val="minor"/>
      </rPr>
      <t xml:space="preserve">Die Korrelationsmatrix lässt sich leider nur mit viel Aufwand dynamisch generieren. MS-Excel bietet aber ein Plugin "Datenanalyse", mit der sich über die Korrelationsfunktion mit wenigen Klicks eine solche Matrix erstellen lässt. Die Funktion Datenanalyse findet sich unter dem Reiter "Daten" im Abschnitt "Analyse". 
EXKURS: Sollte dieser Abschnitt NICHT angezeigt werden, so ist die Funktion deaktiviert und/oder nicht installiert. Eine Aktivierung erfolgt im Menü unter Datei &gt; Optionen &gt; Plug-Ins &gt; Verwalten: Excel-Add-Ins (unten), Schaltfläche "gehe zu" &gt; Häkchen bei "Datenanalyse" setzen und notfalls gegebenenfalls installieren.
Anschließend "Datenanalyse" im Abschnitt "Analyse" anklicken und "Korrelation" wählen. Nach Eingabe durch "Ok" muss als Eingabebereich der gesamte Datenbereich in der Tabelle markiert werden. Es empfiehlt sich, die Variablenbezeichnungen mit zu markieren und "Beschriftungen in erster Zeile" zu markieren. Aus Aufgabebereich ist die Stelle zu markieren, an der die Matrix erstellt werden soll. Durch Klick auf "Ok" wird die Korrelationsmatrix im nachfolgenden Format erstellt!
</t>
    </r>
  </si>
  <si>
    <r>
      <t xml:space="preserve">Cronbachs </t>
    </r>
    <r>
      <rPr>
        <b/>
        <sz val="11"/>
        <color theme="0"/>
        <rFont val="Calibri"/>
        <family val="2"/>
      </rPr>
      <t>α</t>
    </r>
  </si>
  <si>
    <t>Cronbachs α (wenn weggelassen)</t>
  </si>
  <si>
    <t>Cronbachs α (gesamt)</t>
  </si>
  <si>
    <t>Detailanalyse Cronbachs α</t>
  </si>
  <si>
    <t>Untere Gruppe</t>
  </si>
  <si>
    <t>Obere Gruppe</t>
  </si>
  <si>
    <t>M Schlecht</t>
  </si>
  <si>
    <t>M Gut</t>
  </si>
  <si>
    <t>M Mittel</t>
  </si>
  <si>
    <t>SD Gut</t>
  </si>
  <si>
    <t>SD Mittel</t>
  </si>
  <si>
    <t>SD Schlecht</t>
  </si>
  <si>
    <t>n Mittel</t>
  </si>
  <si>
    <t>n Gut</t>
  </si>
  <si>
    <t>n Schlecht</t>
  </si>
  <si>
    <t>Maximalpunkte</t>
  </si>
  <si>
    <t>Schwierigkeit gut</t>
  </si>
  <si>
    <t>Schwierigkeit m</t>
  </si>
  <si>
    <t>Schwierigkeit sch</t>
  </si>
  <si>
    <t>Gruppenvariable</t>
  </si>
  <si>
    <t>Diskriminationsindex</t>
  </si>
  <si>
    <t>A1</t>
  </si>
  <si>
    <t>A2</t>
  </si>
  <si>
    <t>A3</t>
  </si>
  <si>
    <t>A4</t>
  </si>
  <si>
    <t>A5</t>
  </si>
  <si>
    <t>A6</t>
  </si>
  <si>
    <t>A7</t>
  </si>
  <si>
    <t>A8</t>
  </si>
  <si>
    <t>A9</t>
  </si>
  <si>
    <t>A10</t>
  </si>
  <si>
    <t>A11</t>
  </si>
  <si>
    <t>* Gelb markiert sind jeweils die Felder mit den höchsten Korrelationen (&gt;0,3). Dies bedeutet, dass die jeweiligen Aufgaben mit den markierten Aufgaben am höchsten korrelieren, also möglicherweise etwas ähnliches messen.</t>
  </si>
  <si>
    <t>Gruppenanalyse von Mittelwert, Standardabweichung, Aufgabenschwierigkeiten, Dikriminationsindex</t>
  </si>
  <si>
    <t>S-A1</t>
  </si>
  <si>
    <t xml:space="preserve">S-A2 </t>
  </si>
  <si>
    <t>S-A3</t>
  </si>
  <si>
    <t>S-A4</t>
  </si>
  <si>
    <t>S-A5</t>
  </si>
  <si>
    <t>S-A6</t>
  </si>
  <si>
    <t>S-A7</t>
  </si>
  <si>
    <t>S-A8</t>
  </si>
  <si>
    <t>S-A9</t>
  </si>
  <si>
    <t>S-A10</t>
  </si>
  <si>
    <t>S-A11</t>
  </si>
  <si>
    <t>Summe - Item(i) für Berechnung der korrigierten Trennschärfe</t>
  </si>
  <si>
    <t>Trennschärfe r(it)</t>
  </si>
  <si>
    <t>Median r(it)</t>
  </si>
  <si>
    <t>Anzahl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</si>
</sst>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12" x14ac:knownFonts="1">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b/>
      <sz val="11"/>
      <color theme="0"/>
      <name val="Calibri"/>
      <family val="2"/>
    </font>
    <font>
      <sz val="9"/>
      <color indexed="81"/>
      <name val="Tahoma"/>
      <family val="2"/>
    </font>
    <font>
      <b/>
      <sz val="9"/>
      <color indexed="81"/>
      <name val="Tahoma"/>
      <family val="2"/>
    </font>
    <font>
      <sz val="11"/>
      <name val="Calibri"/>
      <family val="2"/>
      <scheme val="minor"/>
    </font>
    <font>
      <b/>
      <sz val="11"/>
      <name val="Calibri"/>
      <family val="2"/>
      <scheme val="minor"/>
    </font>
    <font>
      <b/>
      <u/>
      <sz val="11"/>
      <color theme="1"/>
      <name val="Calibri"/>
      <family val="2"/>
      <scheme val="minor"/>
    </font>
    <font>
      <sz val="9"/>
      <color rgb="FF000000"/>
      <name val="Verdana"/>
      <family val="2"/>
    </font>
    <font>
      <sz val="10"/>
      <name val="Arial"/>
      <family val="2"/>
    </font>
  </fonts>
  <fills count="5">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55">
    <xf numFmtId="0" fontId="0" fillId="0" borderId="0" xfId="0"/>
    <xf numFmtId="0" fontId="1" fillId="2" borderId="0" xfId="0" applyFont="1" applyFill="1"/>
    <xf numFmtId="0" fontId="0" fillId="0" borderId="0" xfId="0" applyBorder="1"/>
    <xf numFmtId="0" fontId="0" fillId="0" borderId="2" xfId="0" applyBorder="1"/>
    <xf numFmtId="0" fontId="0" fillId="0" borderId="0" xfId="0" applyFill="1" applyBorder="1"/>
    <xf numFmtId="2" fontId="0" fillId="0" borderId="0" xfId="0" applyNumberFormat="1"/>
    <xf numFmtId="2" fontId="0" fillId="0" borderId="1" xfId="0" applyNumberFormat="1" applyBorder="1"/>
    <xf numFmtId="0" fontId="0" fillId="0" borderId="0" xfId="0" applyFill="1"/>
    <xf numFmtId="0" fontId="1" fillId="0" borderId="0" xfId="0" applyFont="1" applyFill="1" applyBorder="1"/>
    <xf numFmtId="0" fontId="0" fillId="0" borderId="0" xfId="0" applyFill="1" applyBorder="1" applyAlignment="1"/>
    <xf numFmtId="2" fontId="0" fillId="0" borderId="0" xfId="0" applyNumberFormat="1" applyFill="1" applyBorder="1" applyAlignment="1"/>
    <xf numFmtId="0" fontId="7" fillId="0" borderId="0" xfId="0" applyFont="1" applyAlignment="1">
      <alignment wrapText="1"/>
    </xf>
    <xf numFmtId="0" fontId="7" fillId="0" borderId="0" xfId="0" applyFont="1"/>
    <xf numFmtId="0" fontId="7" fillId="0" borderId="0" xfId="0" applyFont="1" applyFill="1" applyBorder="1"/>
    <xf numFmtId="2" fontId="7" fillId="0" borderId="0" xfId="0" applyNumberFormat="1" applyFont="1"/>
    <xf numFmtId="0" fontId="7" fillId="0" borderId="2" xfId="0" applyFont="1" applyBorder="1"/>
    <xf numFmtId="0" fontId="7" fillId="0" borderId="2" xfId="0" applyFont="1" applyFill="1" applyBorder="1"/>
    <xf numFmtId="0" fontId="8" fillId="0" borderId="0" xfId="0" applyFont="1"/>
    <xf numFmtId="0" fontId="3" fillId="0" borderId="0" xfId="0" applyFont="1" applyFill="1" applyBorder="1" applyAlignment="1">
      <alignment horizontal="center"/>
    </xf>
    <xf numFmtId="0" fontId="0" fillId="0" borderId="0" xfId="0" applyBorder="1" applyAlignment="1">
      <alignment wrapText="1"/>
    </xf>
    <xf numFmtId="49" fontId="1" fillId="0" borderId="0" xfId="0" applyNumberFormat="1" applyFont="1" applyFill="1" applyBorder="1" applyAlignment="1"/>
    <xf numFmtId="0" fontId="0" fillId="0" borderId="0" xfId="0" applyBorder="1" applyAlignment="1"/>
    <xf numFmtId="0" fontId="0" fillId="0" borderId="0" xfId="0" applyAlignment="1"/>
    <xf numFmtId="0" fontId="0" fillId="0" borderId="0" xfId="0" applyFill="1" applyAlignment="1"/>
    <xf numFmtId="0" fontId="2" fillId="0" borderId="0" xfId="0" applyFont="1"/>
    <xf numFmtId="0" fontId="10" fillId="0" borderId="0" xfId="0" applyFont="1"/>
    <xf numFmtId="1" fontId="0" fillId="0" borderId="0" xfId="0" applyNumberFormat="1"/>
    <xf numFmtId="0" fontId="0" fillId="0" borderId="0" xfId="0" applyBorder="1" applyAlignment="1">
      <alignment wrapText="1"/>
    </xf>
    <xf numFmtId="164" fontId="0" fillId="0" borderId="1" xfId="0" applyNumberFormat="1" applyBorder="1"/>
    <xf numFmtId="0" fontId="0" fillId="0" borderId="0" xfId="0"/>
    <xf numFmtId="164" fontId="11" fillId="3" borderId="5" xfId="0" applyNumberFormat="1" applyFont="1" applyFill="1" applyBorder="1" applyAlignment="1" applyProtection="1">
      <alignment horizontal="right"/>
      <protection locked="0"/>
    </xf>
    <xf numFmtId="0" fontId="1" fillId="3" borderId="0" xfId="0" applyFont="1" applyFill="1"/>
    <xf numFmtId="0" fontId="7" fillId="0" borderId="1" xfId="0" applyFont="1" applyFill="1" applyBorder="1"/>
    <xf numFmtId="0" fontId="7" fillId="0" borderId="1" xfId="0" applyFont="1" applyBorder="1"/>
    <xf numFmtId="0" fontId="7" fillId="0" borderId="6" xfId="0" applyFont="1" applyFill="1" applyBorder="1"/>
    <xf numFmtId="0" fontId="7" fillId="0" borderId="0" xfId="0" applyFont="1" applyBorder="1"/>
    <xf numFmtId="2" fontId="7" fillId="0" borderId="0" xfId="0" applyNumberFormat="1" applyFont="1" applyBorder="1"/>
    <xf numFmtId="0" fontId="7" fillId="0" borderId="3" xfId="0" applyFont="1" applyBorder="1"/>
    <xf numFmtId="0" fontId="0" fillId="0" borderId="0" xfId="0" applyNumberFormat="1" applyBorder="1"/>
    <xf numFmtId="0" fontId="0" fillId="0" borderId="4" xfId="0" applyNumberFormat="1" applyBorder="1"/>
    <xf numFmtId="0" fontId="0" fillId="0" borderId="0" xfId="0" applyNumberFormat="1"/>
    <xf numFmtId="165" fontId="7" fillId="0" borderId="0" xfId="0" applyNumberFormat="1" applyFont="1"/>
    <xf numFmtId="165" fontId="7" fillId="0" borderId="0" xfId="0" applyNumberFormat="1" applyFont="1" applyBorder="1"/>
    <xf numFmtId="165" fontId="0" fillId="0" borderId="0" xfId="0" applyNumberFormat="1"/>
    <xf numFmtId="0" fontId="0" fillId="0" borderId="7" xfId="0" applyFill="1" applyBorder="1" applyAlignment="1"/>
    <xf numFmtId="0" fontId="3" fillId="0" borderId="8" xfId="0" applyFont="1" applyFill="1" applyBorder="1" applyAlignment="1">
      <alignment horizontal="center"/>
    </xf>
    <xf numFmtId="2" fontId="0" fillId="0" borderId="7" xfId="0" applyNumberFormat="1" applyFill="1" applyBorder="1" applyAlignment="1"/>
    <xf numFmtId="2" fontId="0" fillId="4" borderId="0" xfId="0" applyNumberFormat="1" applyFill="1" applyBorder="1" applyAlignment="1"/>
    <xf numFmtId="2" fontId="0" fillId="4" borderId="7" xfId="0" applyNumberFormat="1" applyFill="1" applyBorder="1" applyAlignment="1"/>
    <xf numFmtId="164" fontId="0" fillId="0" borderId="0" xfId="0" applyNumberFormat="1"/>
    <xf numFmtId="2" fontId="0" fillId="0" borderId="0" xfId="0" applyNumberFormat="1" applyBorder="1"/>
    <xf numFmtId="0" fontId="1" fillId="2" borderId="1" xfId="0" applyFont="1" applyFill="1" applyBorder="1" applyAlignment="1">
      <alignment horizontal="right"/>
    </xf>
    <xf numFmtId="0" fontId="1" fillId="2" borderId="0" xfId="0" applyFont="1" applyFill="1" applyAlignment="1">
      <alignment horizontal="right"/>
    </xf>
    <xf numFmtId="0" fontId="0" fillId="0" borderId="0" xfId="0" applyBorder="1" applyAlignment="1">
      <alignment wrapText="1"/>
    </xf>
    <xf numFmtId="0" fontId="0" fillId="0" borderId="0" xfId="0" applyAlignment="1">
      <alignmen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3</xdr:col>
      <xdr:colOff>581025</xdr:colOff>
      <xdr:row>81</xdr:row>
      <xdr:rowOff>14287</xdr:rowOff>
    </xdr:from>
    <xdr:ext cx="914400" cy="264560"/>
    <xdr:sp macro="" textlink="">
      <xdr:nvSpPr>
        <xdr:cNvPr id="3" name="Textfeld 2">
          <a:extLst>
            <a:ext uri="{FF2B5EF4-FFF2-40B4-BE49-F238E27FC236}">
              <a16:creationId xmlns:a16="http://schemas.microsoft.com/office/drawing/2014/main" xmlns="" id="{00000000-0008-0000-0000-000003000000}"/>
            </a:ext>
          </a:extLst>
        </xdr:cNvPr>
        <xdr:cNvSpPr txBox="1"/>
      </xdr:nvSpPr>
      <xdr:spPr>
        <a:xfrm>
          <a:off x="7448550" y="9158287"/>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5"/>
  <sheetViews>
    <sheetView zoomScale="70" zoomScaleNormal="70" workbookViewId="0">
      <selection activeCell="E68" sqref="E68"/>
    </sheetView>
  </sheetViews>
  <sheetFormatPr baseColWidth="10" defaultRowHeight="14.4" x14ac:dyDescent="0.3"/>
  <cols>
    <col min="1" max="1" width="20.44140625" customWidth="1"/>
    <col min="2" max="14" width="15.6640625" customWidth="1"/>
    <col min="15" max="15" width="34.88671875" customWidth="1"/>
    <col min="16" max="23" width="15.6640625" customWidth="1"/>
  </cols>
  <sheetData>
    <row r="1" spans="1:26" x14ac:dyDescent="0.3">
      <c r="A1" s="24" t="s">
        <v>8</v>
      </c>
    </row>
    <row r="2" spans="1:26" x14ac:dyDescent="0.3">
      <c r="P2" t="s">
        <v>58</v>
      </c>
    </row>
    <row r="3" spans="1:26" x14ac:dyDescent="0.3">
      <c r="A3" s="52" t="s">
        <v>0</v>
      </c>
      <c r="B3" s="51" t="s">
        <v>34</v>
      </c>
      <c r="C3" s="51" t="s">
        <v>35</v>
      </c>
      <c r="D3" s="51" t="s">
        <v>36</v>
      </c>
      <c r="E3" s="51" t="s">
        <v>37</v>
      </c>
      <c r="F3" s="51" t="s">
        <v>38</v>
      </c>
      <c r="G3" s="51" t="s">
        <v>39</v>
      </c>
      <c r="H3" s="51" t="s">
        <v>40</v>
      </c>
      <c r="I3" s="51" t="s">
        <v>41</v>
      </c>
      <c r="J3" s="51" t="s">
        <v>42</v>
      </c>
      <c r="K3" s="51" t="s">
        <v>43</v>
      </c>
      <c r="L3" s="51" t="s">
        <v>44</v>
      </c>
      <c r="M3" s="51" t="s">
        <v>3</v>
      </c>
      <c r="P3" s="51" t="s">
        <v>47</v>
      </c>
      <c r="Q3" s="51" t="s">
        <v>48</v>
      </c>
      <c r="R3" s="51" t="s">
        <v>49</v>
      </c>
      <c r="S3" s="51" t="s">
        <v>50</v>
      </c>
      <c r="T3" s="51" t="s">
        <v>51</v>
      </c>
      <c r="U3" s="51" t="s">
        <v>52</v>
      </c>
      <c r="V3" s="51" t="s">
        <v>53</v>
      </c>
      <c r="W3" s="51" t="s">
        <v>54</v>
      </c>
      <c r="X3" s="51" t="s">
        <v>55</v>
      </c>
      <c r="Y3" s="51" t="s">
        <v>56</v>
      </c>
      <c r="Z3" s="51" t="s">
        <v>57</v>
      </c>
    </row>
    <row r="4" spans="1:26" x14ac:dyDescent="0.3">
      <c r="A4">
        <v>1</v>
      </c>
      <c r="B4" s="30">
        <v>5</v>
      </c>
      <c r="C4" s="30">
        <v>5</v>
      </c>
      <c r="D4" s="30">
        <v>6</v>
      </c>
      <c r="E4" s="30">
        <v>6</v>
      </c>
      <c r="F4" s="30">
        <v>18.5</v>
      </c>
      <c r="G4" s="30">
        <v>5</v>
      </c>
      <c r="H4" s="30">
        <v>18.5</v>
      </c>
      <c r="I4" s="30">
        <v>7</v>
      </c>
      <c r="J4" s="30">
        <v>16.5</v>
      </c>
      <c r="K4" s="30">
        <v>4.5</v>
      </c>
      <c r="L4" s="30">
        <v>9</v>
      </c>
      <c r="M4" s="28">
        <f>SUM(B4:L4)</f>
        <v>101</v>
      </c>
      <c r="P4" s="49">
        <f>$M4-B4</f>
        <v>96</v>
      </c>
      <c r="Q4" s="49">
        <f>$M4-C4</f>
        <v>96</v>
      </c>
      <c r="R4" s="49">
        <f t="shared" ref="R4:Z19" si="0">$M4-D4</f>
        <v>95</v>
      </c>
      <c r="S4" s="49">
        <f t="shared" si="0"/>
        <v>95</v>
      </c>
      <c r="T4" s="49">
        <f t="shared" si="0"/>
        <v>82.5</v>
      </c>
      <c r="U4" s="49">
        <f t="shared" si="0"/>
        <v>96</v>
      </c>
      <c r="V4" s="49">
        <f t="shared" si="0"/>
        <v>82.5</v>
      </c>
      <c r="W4" s="49">
        <f t="shared" si="0"/>
        <v>94</v>
      </c>
      <c r="X4" s="49">
        <f t="shared" si="0"/>
        <v>84.5</v>
      </c>
      <c r="Y4" s="49">
        <f t="shared" si="0"/>
        <v>96.5</v>
      </c>
      <c r="Z4" s="49">
        <f t="shared" si="0"/>
        <v>92</v>
      </c>
    </row>
    <row r="5" spans="1:26" x14ac:dyDescent="0.3">
      <c r="A5">
        <f>A4+1</f>
        <v>2</v>
      </c>
      <c r="B5" s="30">
        <v>9</v>
      </c>
      <c r="C5" s="30">
        <v>7.5</v>
      </c>
      <c r="D5" s="30">
        <v>6</v>
      </c>
      <c r="E5" s="30">
        <v>5</v>
      </c>
      <c r="F5" s="30">
        <v>15</v>
      </c>
      <c r="G5" s="30">
        <v>4.5</v>
      </c>
      <c r="H5" s="30">
        <v>18</v>
      </c>
      <c r="I5" s="30">
        <v>9</v>
      </c>
      <c r="J5" s="30">
        <v>16.5</v>
      </c>
      <c r="K5" s="30">
        <v>3</v>
      </c>
      <c r="L5" s="30">
        <v>12</v>
      </c>
      <c r="M5" s="28">
        <f t="shared" ref="M5:M56" si="1">SUM(B5:L5)</f>
        <v>105.5</v>
      </c>
      <c r="P5" s="49">
        <f t="shared" ref="P5:Q56" si="2">$M5-B5</f>
        <v>96.5</v>
      </c>
      <c r="Q5" s="49">
        <f t="shared" si="2"/>
        <v>98</v>
      </c>
      <c r="R5" s="49">
        <f t="shared" si="0"/>
        <v>99.5</v>
      </c>
      <c r="S5" s="49">
        <f t="shared" si="0"/>
        <v>100.5</v>
      </c>
      <c r="T5" s="49">
        <f t="shared" si="0"/>
        <v>90.5</v>
      </c>
      <c r="U5" s="49">
        <f t="shared" si="0"/>
        <v>101</v>
      </c>
      <c r="V5" s="49">
        <f t="shared" si="0"/>
        <v>87.5</v>
      </c>
      <c r="W5" s="49">
        <f t="shared" si="0"/>
        <v>96.5</v>
      </c>
      <c r="X5" s="49">
        <f t="shared" si="0"/>
        <v>89</v>
      </c>
      <c r="Y5" s="49">
        <f t="shared" si="0"/>
        <v>102.5</v>
      </c>
      <c r="Z5" s="49">
        <f t="shared" si="0"/>
        <v>93.5</v>
      </c>
    </row>
    <row r="6" spans="1:26" x14ac:dyDescent="0.3">
      <c r="A6">
        <f t="shared" ref="A6:A56" si="3">A5+1</f>
        <v>3</v>
      </c>
      <c r="B6" s="30">
        <v>7</v>
      </c>
      <c r="C6" s="30">
        <v>1</v>
      </c>
      <c r="D6" s="30">
        <v>4</v>
      </c>
      <c r="E6" s="30">
        <v>5</v>
      </c>
      <c r="F6" s="30">
        <v>20.5</v>
      </c>
      <c r="G6" s="30">
        <v>4</v>
      </c>
      <c r="H6" s="30">
        <v>20.5</v>
      </c>
      <c r="I6" s="30">
        <v>9</v>
      </c>
      <c r="J6" s="30">
        <v>16.5</v>
      </c>
      <c r="K6" s="30">
        <v>5</v>
      </c>
      <c r="L6" s="30">
        <v>12</v>
      </c>
      <c r="M6" s="28">
        <f t="shared" si="1"/>
        <v>104.5</v>
      </c>
      <c r="P6" s="49">
        <f t="shared" si="2"/>
        <v>97.5</v>
      </c>
      <c r="Q6" s="49">
        <f t="shared" si="2"/>
        <v>103.5</v>
      </c>
      <c r="R6" s="49">
        <f t="shared" si="0"/>
        <v>100.5</v>
      </c>
      <c r="S6" s="49">
        <f t="shared" si="0"/>
        <v>99.5</v>
      </c>
      <c r="T6" s="49">
        <f t="shared" si="0"/>
        <v>84</v>
      </c>
      <c r="U6" s="49">
        <f t="shared" si="0"/>
        <v>100.5</v>
      </c>
      <c r="V6" s="49">
        <f t="shared" si="0"/>
        <v>84</v>
      </c>
      <c r="W6" s="49">
        <f t="shared" si="0"/>
        <v>95.5</v>
      </c>
      <c r="X6" s="49">
        <f t="shared" si="0"/>
        <v>88</v>
      </c>
      <c r="Y6" s="49">
        <f t="shared" si="0"/>
        <v>99.5</v>
      </c>
      <c r="Z6" s="49">
        <f t="shared" si="0"/>
        <v>92.5</v>
      </c>
    </row>
    <row r="7" spans="1:26" x14ac:dyDescent="0.3">
      <c r="A7">
        <f t="shared" si="3"/>
        <v>4</v>
      </c>
      <c r="B7" s="30">
        <v>7</v>
      </c>
      <c r="C7" s="30">
        <v>5.5</v>
      </c>
      <c r="D7" s="30">
        <v>5</v>
      </c>
      <c r="E7" s="30">
        <v>5</v>
      </c>
      <c r="F7" s="30">
        <v>13</v>
      </c>
      <c r="G7" s="30">
        <v>5</v>
      </c>
      <c r="H7" s="30">
        <v>9.5</v>
      </c>
      <c r="I7" s="30">
        <v>2</v>
      </c>
      <c r="J7" s="30">
        <v>9</v>
      </c>
      <c r="K7" s="30">
        <v>4</v>
      </c>
      <c r="L7" s="30">
        <v>7</v>
      </c>
      <c r="M7" s="28">
        <f t="shared" si="1"/>
        <v>72</v>
      </c>
      <c r="P7" s="49">
        <f t="shared" si="2"/>
        <v>65</v>
      </c>
      <c r="Q7" s="49">
        <f t="shared" si="2"/>
        <v>66.5</v>
      </c>
      <c r="R7" s="49">
        <f t="shared" si="0"/>
        <v>67</v>
      </c>
      <c r="S7" s="49">
        <f t="shared" si="0"/>
        <v>67</v>
      </c>
      <c r="T7" s="49">
        <f t="shared" si="0"/>
        <v>59</v>
      </c>
      <c r="U7" s="49">
        <f t="shared" si="0"/>
        <v>67</v>
      </c>
      <c r="V7" s="49">
        <f t="shared" si="0"/>
        <v>62.5</v>
      </c>
      <c r="W7" s="49">
        <f t="shared" si="0"/>
        <v>70</v>
      </c>
      <c r="X7" s="49">
        <f t="shared" si="0"/>
        <v>63</v>
      </c>
      <c r="Y7" s="49">
        <f t="shared" si="0"/>
        <v>68</v>
      </c>
      <c r="Z7" s="49">
        <f t="shared" si="0"/>
        <v>65</v>
      </c>
    </row>
    <row r="8" spans="1:26" x14ac:dyDescent="0.3">
      <c r="A8">
        <f t="shared" si="3"/>
        <v>5</v>
      </c>
      <c r="B8" s="30">
        <v>7</v>
      </c>
      <c r="C8" s="30">
        <v>3</v>
      </c>
      <c r="D8" s="30">
        <v>6</v>
      </c>
      <c r="E8" s="30">
        <v>6</v>
      </c>
      <c r="F8" s="30">
        <v>18</v>
      </c>
      <c r="G8" s="30">
        <v>1</v>
      </c>
      <c r="H8" s="30">
        <v>18</v>
      </c>
      <c r="I8" s="30">
        <v>11</v>
      </c>
      <c r="J8" s="30">
        <v>15</v>
      </c>
      <c r="K8" s="30">
        <v>5</v>
      </c>
      <c r="L8" s="30">
        <v>12</v>
      </c>
      <c r="M8" s="28">
        <f t="shared" si="1"/>
        <v>102</v>
      </c>
      <c r="P8" s="49">
        <f t="shared" si="2"/>
        <v>95</v>
      </c>
      <c r="Q8" s="49">
        <f t="shared" si="2"/>
        <v>99</v>
      </c>
      <c r="R8" s="49">
        <f t="shared" si="0"/>
        <v>96</v>
      </c>
      <c r="S8" s="49">
        <f t="shared" si="0"/>
        <v>96</v>
      </c>
      <c r="T8" s="49">
        <f t="shared" si="0"/>
        <v>84</v>
      </c>
      <c r="U8" s="49">
        <f t="shared" si="0"/>
        <v>101</v>
      </c>
      <c r="V8" s="49">
        <f t="shared" si="0"/>
        <v>84</v>
      </c>
      <c r="W8" s="49">
        <f t="shared" si="0"/>
        <v>91</v>
      </c>
      <c r="X8" s="49">
        <f t="shared" si="0"/>
        <v>87</v>
      </c>
      <c r="Y8" s="49">
        <f t="shared" si="0"/>
        <v>97</v>
      </c>
      <c r="Z8" s="49">
        <f t="shared" si="0"/>
        <v>90</v>
      </c>
    </row>
    <row r="9" spans="1:26" x14ac:dyDescent="0.3">
      <c r="A9">
        <f t="shared" si="3"/>
        <v>6</v>
      </c>
      <c r="B9" s="30">
        <v>0</v>
      </c>
      <c r="C9" s="30">
        <v>2</v>
      </c>
      <c r="D9" s="30">
        <v>6</v>
      </c>
      <c r="E9" s="30">
        <v>6</v>
      </c>
      <c r="F9" s="30">
        <v>6</v>
      </c>
      <c r="G9" s="30">
        <v>7</v>
      </c>
      <c r="H9" s="30">
        <v>12</v>
      </c>
      <c r="I9" s="30">
        <v>4</v>
      </c>
      <c r="J9" s="30">
        <v>12</v>
      </c>
      <c r="K9" s="30">
        <v>2</v>
      </c>
      <c r="L9" s="30">
        <v>5</v>
      </c>
      <c r="M9" s="28">
        <f t="shared" si="1"/>
        <v>62</v>
      </c>
      <c r="P9" s="49">
        <f t="shared" si="2"/>
        <v>62</v>
      </c>
      <c r="Q9" s="49">
        <f t="shared" si="2"/>
        <v>60</v>
      </c>
      <c r="R9" s="49">
        <f t="shared" si="0"/>
        <v>56</v>
      </c>
      <c r="S9" s="49">
        <f t="shared" si="0"/>
        <v>56</v>
      </c>
      <c r="T9" s="49">
        <f t="shared" si="0"/>
        <v>56</v>
      </c>
      <c r="U9" s="49">
        <f t="shared" si="0"/>
        <v>55</v>
      </c>
      <c r="V9" s="49">
        <f t="shared" si="0"/>
        <v>50</v>
      </c>
      <c r="W9" s="49">
        <f t="shared" si="0"/>
        <v>58</v>
      </c>
      <c r="X9" s="49">
        <f t="shared" si="0"/>
        <v>50</v>
      </c>
      <c r="Y9" s="49">
        <f t="shared" si="0"/>
        <v>60</v>
      </c>
      <c r="Z9" s="49">
        <f t="shared" si="0"/>
        <v>57</v>
      </c>
    </row>
    <row r="10" spans="1:26" x14ac:dyDescent="0.3">
      <c r="A10">
        <f t="shared" si="3"/>
        <v>7</v>
      </c>
      <c r="B10" s="30">
        <v>6</v>
      </c>
      <c r="C10" s="30">
        <v>7.5</v>
      </c>
      <c r="D10" s="30">
        <v>6</v>
      </c>
      <c r="E10" s="30">
        <v>4</v>
      </c>
      <c r="F10" s="30">
        <v>17</v>
      </c>
      <c r="G10" s="30">
        <v>6</v>
      </c>
      <c r="H10" s="30">
        <v>21</v>
      </c>
      <c r="I10" s="30">
        <v>3</v>
      </c>
      <c r="J10" s="30">
        <v>9</v>
      </c>
      <c r="K10" s="30">
        <v>5</v>
      </c>
      <c r="L10" s="30">
        <v>11</v>
      </c>
      <c r="M10" s="28">
        <f t="shared" si="1"/>
        <v>95.5</v>
      </c>
      <c r="P10" s="49">
        <f t="shared" si="2"/>
        <v>89.5</v>
      </c>
      <c r="Q10" s="49">
        <f t="shared" si="2"/>
        <v>88</v>
      </c>
      <c r="R10" s="49">
        <f t="shared" si="0"/>
        <v>89.5</v>
      </c>
      <c r="S10" s="49">
        <f t="shared" si="0"/>
        <v>91.5</v>
      </c>
      <c r="T10" s="49">
        <f t="shared" si="0"/>
        <v>78.5</v>
      </c>
      <c r="U10" s="49">
        <f t="shared" si="0"/>
        <v>89.5</v>
      </c>
      <c r="V10" s="49">
        <f t="shared" si="0"/>
        <v>74.5</v>
      </c>
      <c r="W10" s="49">
        <f t="shared" si="0"/>
        <v>92.5</v>
      </c>
      <c r="X10" s="49">
        <f t="shared" si="0"/>
        <v>86.5</v>
      </c>
      <c r="Y10" s="49">
        <f t="shared" si="0"/>
        <v>90.5</v>
      </c>
      <c r="Z10" s="49">
        <f t="shared" si="0"/>
        <v>84.5</v>
      </c>
    </row>
    <row r="11" spans="1:26" x14ac:dyDescent="0.3">
      <c r="A11">
        <f t="shared" si="3"/>
        <v>8</v>
      </c>
      <c r="B11" s="30">
        <v>7</v>
      </c>
      <c r="C11" s="30">
        <v>7.5</v>
      </c>
      <c r="D11" s="30">
        <v>5</v>
      </c>
      <c r="E11" s="30">
        <v>2</v>
      </c>
      <c r="F11" s="30">
        <v>6</v>
      </c>
      <c r="G11" s="30">
        <v>4.5</v>
      </c>
      <c r="H11" s="30">
        <v>15</v>
      </c>
      <c r="I11" s="30">
        <v>1</v>
      </c>
      <c r="J11" s="30">
        <v>9</v>
      </c>
      <c r="K11" s="30">
        <v>3</v>
      </c>
      <c r="L11" s="30">
        <v>9</v>
      </c>
      <c r="M11" s="28">
        <f t="shared" si="1"/>
        <v>69</v>
      </c>
      <c r="P11" s="49">
        <f t="shared" si="2"/>
        <v>62</v>
      </c>
      <c r="Q11" s="49">
        <f t="shared" si="2"/>
        <v>61.5</v>
      </c>
      <c r="R11" s="49">
        <f t="shared" si="0"/>
        <v>64</v>
      </c>
      <c r="S11" s="49">
        <f t="shared" si="0"/>
        <v>67</v>
      </c>
      <c r="T11" s="49">
        <f t="shared" si="0"/>
        <v>63</v>
      </c>
      <c r="U11" s="49">
        <f t="shared" si="0"/>
        <v>64.5</v>
      </c>
      <c r="V11" s="49">
        <f t="shared" si="0"/>
        <v>54</v>
      </c>
      <c r="W11" s="49">
        <f t="shared" si="0"/>
        <v>68</v>
      </c>
      <c r="X11" s="49">
        <f t="shared" si="0"/>
        <v>60</v>
      </c>
      <c r="Y11" s="49">
        <f t="shared" si="0"/>
        <v>66</v>
      </c>
      <c r="Z11" s="49">
        <f t="shared" si="0"/>
        <v>60</v>
      </c>
    </row>
    <row r="12" spans="1:26" x14ac:dyDescent="0.3">
      <c r="A12">
        <f t="shared" si="3"/>
        <v>9</v>
      </c>
      <c r="B12" s="30">
        <v>5.5</v>
      </c>
      <c r="C12" s="30">
        <v>6</v>
      </c>
      <c r="D12" s="30">
        <v>6</v>
      </c>
      <c r="E12" s="30">
        <v>5</v>
      </c>
      <c r="F12" s="30">
        <v>15</v>
      </c>
      <c r="G12" s="30">
        <v>5</v>
      </c>
      <c r="H12" s="30">
        <v>19</v>
      </c>
      <c r="I12" s="30">
        <v>5</v>
      </c>
      <c r="J12" s="30">
        <v>14</v>
      </c>
      <c r="K12" s="30">
        <v>4.5</v>
      </c>
      <c r="L12" s="30">
        <v>12</v>
      </c>
      <c r="M12" s="28">
        <f t="shared" si="1"/>
        <v>97</v>
      </c>
      <c r="P12" s="49">
        <f t="shared" si="2"/>
        <v>91.5</v>
      </c>
      <c r="Q12" s="49">
        <f t="shared" si="2"/>
        <v>91</v>
      </c>
      <c r="R12" s="49">
        <f t="shared" si="0"/>
        <v>91</v>
      </c>
      <c r="S12" s="49">
        <f t="shared" si="0"/>
        <v>92</v>
      </c>
      <c r="T12" s="49">
        <f t="shared" si="0"/>
        <v>82</v>
      </c>
      <c r="U12" s="49">
        <f t="shared" si="0"/>
        <v>92</v>
      </c>
      <c r="V12" s="49">
        <f t="shared" si="0"/>
        <v>78</v>
      </c>
      <c r="W12" s="49">
        <f t="shared" si="0"/>
        <v>92</v>
      </c>
      <c r="X12" s="49">
        <f t="shared" si="0"/>
        <v>83</v>
      </c>
      <c r="Y12" s="49">
        <f t="shared" si="0"/>
        <v>92.5</v>
      </c>
      <c r="Z12" s="49">
        <f t="shared" si="0"/>
        <v>85</v>
      </c>
    </row>
    <row r="13" spans="1:26" x14ac:dyDescent="0.3">
      <c r="A13">
        <f t="shared" si="3"/>
        <v>10</v>
      </c>
      <c r="B13" s="30">
        <v>6</v>
      </c>
      <c r="C13" s="30">
        <v>8</v>
      </c>
      <c r="D13" s="30">
        <v>5</v>
      </c>
      <c r="E13" s="30">
        <v>6</v>
      </c>
      <c r="F13" s="30">
        <v>19</v>
      </c>
      <c r="G13" s="30">
        <v>7</v>
      </c>
      <c r="H13" s="30">
        <v>17</v>
      </c>
      <c r="I13" s="30">
        <v>5</v>
      </c>
      <c r="J13" s="30">
        <v>16.5</v>
      </c>
      <c r="K13" s="30">
        <v>3.5</v>
      </c>
      <c r="L13" s="30">
        <v>12</v>
      </c>
      <c r="M13" s="28">
        <f t="shared" si="1"/>
        <v>105</v>
      </c>
      <c r="P13" s="49">
        <f t="shared" si="2"/>
        <v>99</v>
      </c>
      <c r="Q13" s="49">
        <f t="shared" si="2"/>
        <v>97</v>
      </c>
      <c r="R13" s="49">
        <f t="shared" si="0"/>
        <v>100</v>
      </c>
      <c r="S13" s="49">
        <f t="shared" si="0"/>
        <v>99</v>
      </c>
      <c r="T13" s="49">
        <f t="shared" si="0"/>
        <v>86</v>
      </c>
      <c r="U13" s="49">
        <f t="shared" si="0"/>
        <v>98</v>
      </c>
      <c r="V13" s="49">
        <f t="shared" si="0"/>
        <v>88</v>
      </c>
      <c r="W13" s="49">
        <f t="shared" si="0"/>
        <v>100</v>
      </c>
      <c r="X13" s="49">
        <f t="shared" si="0"/>
        <v>88.5</v>
      </c>
      <c r="Y13" s="49">
        <f t="shared" si="0"/>
        <v>101.5</v>
      </c>
      <c r="Z13" s="49">
        <f t="shared" si="0"/>
        <v>93</v>
      </c>
    </row>
    <row r="14" spans="1:26" x14ac:dyDescent="0.3">
      <c r="A14">
        <f t="shared" si="3"/>
        <v>11</v>
      </c>
      <c r="B14" s="30">
        <v>8</v>
      </c>
      <c r="C14" s="30">
        <v>8.5</v>
      </c>
      <c r="D14" s="30">
        <v>6</v>
      </c>
      <c r="E14" s="30">
        <v>6</v>
      </c>
      <c r="F14" s="30">
        <v>17</v>
      </c>
      <c r="G14" s="30">
        <v>5.5</v>
      </c>
      <c r="H14" s="30">
        <v>19</v>
      </c>
      <c r="I14" s="30">
        <v>2</v>
      </c>
      <c r="J14" s="30">
        <v>13</v>
      </c>
      <c r="K14" s="30">
        <v>3.5</v>
      </c>
      <c r="L14" s="30">
        <v>12</v>
      </c>
      <c r="M14" s="28">
        <f t="shared" si="1"/>
        <v>100.5</v>
      </c>
      <c r="P14" s="49">
        <f t="shared" si="2"/>
        <v>92.5</v>
      </c>
      <c r="Q14" s="49">
        <f t="shared" si="2"/>
        <v>92</v>
      </c>
      <c r="R14" s="49">
        <f t="shared" si="0"/>
        <v>94.5</v>
      </c>
      <c r="S14" s="49">
        <f t="shared" si="0"/>
        <v>94.5</v>
      </c>
      <c r="T14" s="49">
        <f t="shared" si="0"/>
        <v>83.5</v>
      </c>
      <c r="U14" s="49">
        <f t="shared" si="0"/>
        <v>95</v>
      </c>
      <c r="V14" s="49">
        <f t="shared" si="0"/>
        <v>81.5</v>
      </c>
      <c r="W14" s="49">
        <f t="shared" si="0"/>
        <v>98.5</v>
      </c>
      <c r="X14" s="49">
        <f t="shared" si="0"/>
        <v>87.5</v>
      </c>
      <c r="Y14" s="49">
        <f t="shared" si="0"/>
        <v>97</v>
      </c>
      <c r="Z14" s="49">
        <f t="shared" si="0"/>
        <v>88.5</v>
      </c>
    </row>
    <row r="15" spans="1:26" x14ac:dyDescent="0.3">
      <c r="A15">
        <f t="shared" si="3"/>
        <v>12</v>
      </c>
      <c r="B15" s="30">
        <v>7</v>
      </c>
      <c r="C15" s="30">
        <v>7.5</v>
      </c>
      <c r="D15" s="30">
        <v>6</v>
      </c>
      <c r="E15" s="30">
        <v>6</v>
      </c>
      <c r="F15" s="30">
        <v>20</v>
      </c>
      <c r="G15" s="30">
        <v>4</v>
      </c>
      <c r="H15" s="30">
        <v>20</v>
      </c>
      <c r="I15" s="30">
        <v>6</v>
      </c>
      <c r="J15" s="30">
        <v>16.5</v>
      </c>
      <c r="K15" s="30">
        <v>6</v>
      </c>
      <c r="L15" s="30">
        <v>12</v>
      </c>
      <c r="M15" s="28">
        <f t="shared" si="1"/>
        <v>111</v>
      </c>
      <c r="P15" s="49">
        <f t="shared" si="2"/>
        <v>104</v>
      </c>
      <c r="Q15" s="49">
        <f t="shared" si="2"/>
        <v>103.5</v>
      </c>
      <c r="R15" s="49">
        <f t="shared" si="0"/>
        <v>105</v>
      </c>
      <c r="S15" s="49">
        <f t="shared" si="0"/>
        <v>105</v>
      </c>
      <c r="T15" s="49">
        <f t="shared" si="0"/>
        <v>91</v>
      </c>
      <c r="U15" s="49">
        <f t="shared" si="0"/>
        <v>107</v>
      </c>
      <c r="V15" s="49">
        <f t="shared" si="0"/>
        <v>91</v>
      </c>
      <c r="W15" s="49">
        <f t="shared" si="0"/>
        <v>105</v>
      </c>
      <c r="X15" s="49">
        <f t="shared" si="0"/>
        <v>94.5</v>
      </c>
      <c r="Y15" s="49">
        <f t="shared" si="0"/>
        <v>105</v>
      </c>
      <c r="Z15" s="49">
        <f t="shared" si="0"/>
        <v>99</v>
      </c>
    </row>
    <row r="16" spans="1:26" x14ac:dyDescent="0.3">
      <c r="A16">
        <f t="shared" si="3"/>
        <v>13</v>
      </c>
      <c r="B16" s="30">
        <v>7</v>
      </c>
      <c r="C16" s="30">
        <v>2</v>
      </c>
      <c r="D16" s="30">
        <v>6</v>
      </c>
      <c r="E16" s="30">
        <v>4</v>
      </c>
      <c r="F16" s="30">
        <v>18</v>
      </c>
      <c r="G16" s="30">
        <v>5.5</v>
      </c>
      <c r="H16" s="30">
        <v>10.5</v>
      </c>
      <c r="I16" s="30">
        <v>2</v>
      </c>
      <c r="J16" s="30">
        <v>7.5</v>
      </c>
      <c r="K16" s="30">
        <v>2</v>
      </c>
      <c r="L16" s="30">
        <v>2</v>
      </c>
      <c r="M16" s="28">
        <f t="shared" si="1"/>
        <v>66.5</v>
      </c>
      <c r="P16" s="49">
        <f t="shared" si="2"/>
        <v>59.5</v>
      </c>
      <c r="Q16" s="49">
        <f t="shared" si="2"/>
        <v>64.5</v>
      </c>
      <c r="R16" s="49">
        <f t="shared" si="0"/>
        <v>60.5</v>
      </c>
      <c r="S16" s="49">
        <f t="shared" si="0"/>
        <v>62.5</v>
      </c>
      <c r="T16" s="49">
        <f t="shared" si="0"/>
        <v>48.5</v>
      </c>
      <c r="U16" s="49">
        <f t="shared" si="0"/>
        <v>61</v>
      </c>
      <c r="V16" s="49">
        <f t="shared" si="0"/>
        <v>56</v>
      </c>
      <c r="W16" s="49">
        <f t="shared" si="0"/>
        <v>64.5</v>
      </c>
      <c r="X16" s="49">
        <f t="shared" si="0"/>
        <v>59</v>
      </c>
      <c r="Y16" s="49">
        <f t="shared" si="0"/>
        <v>64.5</v>
      </c>
      <c r="Z16" s="49">
        <f t="shared" si="0"/>
        <v>64.5</v>
      </c>
    </row>
    <row r="17" spans="1:26" x14ac:dyDescent="0.3">
      <c r="A17">
        <f t="shared" si="3"/>
        <v>14</v>
      </c>
      <c r="B17" s="30">
        <v>6.5</v>
      </c>
      <c r="C17" s="30">
        <v>5</v>
      </c>
      <c r="D17" s="30">
        <v>6</v>
      </c>
      <c r="E17" s="30">
        <v>4</v>
      </c>
      <c r="F17" s="30">
        <v>21</v>
      </c>
      <c r="G17" s="30">
        <v>3.5</v>
      </c>
      <c r="H17" s="30">
        <v>17.5</v>
      </c>
      <c r="I17" s="30">
        <v>8</v>
      </c>
      <c r="J17" s="30">
        <v>9.5</v>
      </c>
      <c r="K17" s="30">
        <v>1.5</v>
      </c>
      <c r="L17" s="30">
        <v>12</v>
      </c>
      <c r="M17" s="28">
        <f t="shared" si="1"/>
        <v>94.5</v>
      </c>
      <c r="P17" s="49">
        <f t="shared" si="2"/>
        <v>88</v>
      </c>
      <c r="Q17" s="49">
        <f t="shared" si="2"/>
        <v>89.5</v>
      </c>
      <c r="R17" s="49">
        <f t="shared" si="0"/>
        <v>88.5</v>
      </c>
      <c r="S17" s="49">
        <f t="shared" si="0"/>
        <v>90.5</v>
      </c>
      <c r="T17" s="49">
        <f t="shared" si="0"/>
        <v>73.5</v>
      </c>
      <c r="U17" s="49">
        <f t="shared" si="0"/>
        <v>91</v>
      </c>
      <c r="V17" s="49">
        <f t="shared" si="0"/>
        <v>77</v>
      </c>
      <c r="W17" s="49">
        <f t="shared" si="0"/>
        <v>86.5</v>
      </c>
      <c r="X17" s="49">
        <f t="shared" si="0"/>
        <v>85</v>
      </c>
      <c r="Y17" s="49">
        <f t="shared" si="0"/>
        <v>93</v>
      </c>
      <c r="Z17" s="49">
        <f t="shared" si="0"/>
        <v>82.5</v>
      </c>
    </row>
    <row r="18" spans="1:26" x14ac:dyDescent="0.3">
      <c r="A18">
        <f t="shared" si="3"/>
        <v>15</v>
      </c>
      <c r="B18" s="30">
        <v>7</v>
      </c>
      <c r="C18" s="30">
        <v>4.5</v>
      </c>
      <c r="D18" s="30">
        <v>6</v>
      </c>
      <c r="E18" s="30">
        <v>6</v>
      </c>
      <c r="F18" s="30">
        <v>18</v>
      </c>
      <c r="G18" s="30">
        <v>6.5</v>
      </c>
      <c r="H18" s="30">
        <v>16</v>
      </c>
      <c r="I18" s="30">
        <v>2</v>
      </c>
      <c r="J18" s="30">
        <v>8</v>
      </c>
      <c r="K18" s="30">
        <v>5</v>
      </c>
      <c r="L18" s="30">
        <v>12</v>
      </c>
      <c r="M18" s="28">
        <f t="shared" si="1"/>
        <v>91</v>
      </c>
      <c r="P18" s="49">
        <f t="shared" si="2"/>
        <v>84</v>
      </c>
      <c r="Q18" s="49">
        <f t="shared" si="2"/>
        <v>86.5</v>
      </c>
      <c r="R18" s="49">
        <f t="shared" si="0"/>
        <v>85</v>
      </c>
      <c r="S18" s="49">
        <f t="shared" si="0"/>
        <v>85</v>
      </c>
      <c r="T18" s="49">
        <f t="shared" si="0"/>
        <v>73</v>
      </c>
      <c r="U18" s="49">
        <f t="shared" si="0"/>
        <v>84.5</v>
      </c>
      <c r="V18" s="49">
        <f t="shared" si="0"/>
        <v>75</v>
      </c>
      <c r="W18" s="49">
        <f t="shared" si="0"/>
        <v>89</v>
      </c>
      <c r="X18" s="49">
        <f t="shared" si="0"/>
        <v>83</v>
      </c>
      <c r="Y18" s="49">
        <f t="shared" si="0"/>
        <v>86</v>
      </c>
      <c r="Z18" s="49">
        <f t="shared" si="0"/>
        <v>79</v>
      </c>
    </row>
    <row r="19" spans="1:26" x14ac:dyDescent="0.3">
      <c r="A19">
        <f t="shared" si="3"/>
        <v>16</v>
      </c>
      <c r="B19" s="30">
        <v>7</v>
      </c>
      <c r="C19" s="30">
        <v>3.5</v>
      </c>
      <c r="D19" s="30">
        <v>5</v>
      </c>
      <c r="E19" s="30">
        <v>6</v>
      </c>
      <c r="F19" s="30">
        <v>15</v>
      </c>
      <c r="G19" s="30">
        <v>0</v>
      </c>
      <c r="H19" s="30">
        <v>22</v>
      </c>
      <c r="I19" s="30">
        <v>9</v>
      </c>
      <c r="J19" s="30">
        <v>15.5</v>
      </c>
      <c r="K19" s="30">
        <v>3</v>
      </c>
      <c r="L19" s="30">
        <v>6</v>
      </c>
      <c r="M19" s="28">
        <f t="shared" si="1"/>
        <v>92</v>
      </c>
      <c r="P19" s="49">
        <f t="shared" si="2"/>
        <v>85</v>
      </c>
      <c r="Q19" s="49">
        <f t="shared" si="2"/>
        <v>88.5</v>
      </c>
      <c r="R19" s="49">
        <f t="shared" si="0"/>
        <v>87</v>
      </c>
      <c r="S19" s="49">
        <f t="shared" si="0"/>
        <v>86</v>
      </c>
      <c r="T19" s="49">
        <f t="shared" si="0"/>
        <v>77</v>
      </c>
      <c r="U19" s="49">
        <f t="shared" si="0"/>
        <v>92</v>
      </c>
      <c r="V19" s="49">
        <f t="shared" si="0"/>
        <v>70</v>
      </c>
      <c r="W19" s="49">
        <f t="shared" si="0"/>
        <v>83</v>
      </c>
      <c r="X19" s="49">
        <f t="shared" si="0"/>
        <v>76.5</v>
      </c>
      <c r="Y19" s="49">
        <f t="shared" si="0"/>
        <v>89</v>
      </c>
      <c r="Z19" s="49">
        <f t="shared" si="0"/>
        <v>86</v>
      </c>
    </row>
    <row r="20" spans="1:26" x14ac:dyDescent="0.3">
      <c r="A20">
        <f t="shared" si="3"/>
        <v>17</v>
      </c>
      <c r="B20" s="30">
        <v>7</v>
      </c>
      <c r="C20" s="30">
        <v>8</v>
      </c>
      <c r="D20" s="30">
        <v>5</v>
      </c>
      <c r="E20" s="30">
        <v>6</v>
      </c>
      <c r="F20" s="30">
        <v>13</v>
      </c>
      <c r="G20" s="30">
        <v>5.5</v>
      </c>
      <c r="H20" s="30">
        <v>18</v>
      </c>
      <c r="I20" s="30">
        <v>5</v>
      </c>
      <c r="J20" s="30">
        <v>14</v>
      </c>
      <c r="K20" s="30">
        <v>5</v>
      </c>
      <c r="L20" s="30">
        <v>12</v>
      </c>
      <c r="M20" s="28">
        <f t="shared" si="1"/>
        <v>98.5</v>
      </c>
      <c r="P20" s="49">
        <f t="shared" si="2"/>
        <v>91.5</v>
      </c>
      <c r="Q20" s="49">
        <f t="shared" si="2"/>
        <v>90.5</v>
      </c>
      <c r="R20" s="49">
        <f t="shared" ref="R20:R56" si="4">$M20-D20</f>
        <v>93.5</v>
      </c>
      <c r="S20" s="49">
        <f t="shared" ref="S20:S56" si="5">$M20-E20</f>
        <v>92.5</v>
      </c>
      <c r="T20" s="49">
        <f t="shared" ref="T20:T56" si="6">$M20-F20</f>
        <v>85.5</v>
      </c>
      <c r="U20" s="49">
        <f t="shared" ref="U20:U56" si="7">$M20-G20</f>
        <v>93</v>
      </c>
      <c r="V20" s="49">
        <f t="shared" ref="V20:V56" si="8">$M20-H20</f>
        <v>80.5</v>
      </c>
      <c r="W20" s="49">
        <f t="shared" ref="W20:W56" si="9">$M20-I20</f>
        <v>93.5</v>
      </c>
      <c r="X20" s="49">
        <f t="shared" ref="X20:X56" si="10">$M20-J20</f>
        <v>84.5</v>
      </c>
      <c r="Y20" s="49">
        <f t="shared" ref="Y20:Y56" si="11">$M20-K20</f>
        <v>93.5</v>
      </c>
      <c r="Z20" s="49">
        <f t="shared" ref="Z20:Z56" si="12">$M20-L20</f>
        <v>86.5</v>
      </c>
    </row>
    <row r="21" spans="1:26" x14ac:dyDescent="0.3">
      <c r="A21">
        <f t="shared" si="3"/>
        <v>18</v>
      </c>
      <c r="B21" s="30">
        <v>3</v>
      </c>
      <c r="C21" s="30">
        <v>3.5</v>
      </c>
      <c r="D21" s="30">
        <v>6</v>
      </c>
      <c r="E21" s="30">
        <v>6</v>
      </c>
      <c r="F21" s="30">
        <v>19</v>
      </c>
      <c r="G21" s="30">
        <v>4.5</v>
      </c>
      <c r="H21" s="30">
        <v>15</v>
      </c>
      <c r="I21" s="30">
        <v>2</v>
      </c>
      <c r="J21" s="30">
        <v>14.5</v>
      </c>
      <c r="K21" s="30">
        <v>4</v>
      </c>
      <c r="L21" s="30">
        <v>12</v>
      </c>
      <c r="M21" s="28">
        <f t="shared" si="1"/>
        <v>89.5</v>
      </c>
      <c r="P21" s="49">
        <f t="shared" si="2"/>
        <v>86.5</v>
      </c>
      <c r="Q21" s="49">
        <f t="shared" si="2"/>
        <v>86</v>
      </c>
      <c r="R21" s="49">
        <f t="shared" si="4"/>
        <v>83.5</v>
      </c>
      <c r="S21" s="49">
        <f t="shared" si="5"/>
        <v>83.5</v>
      </c>
      <c r="T21" s="49">
        <f t="shared" si="6"/>
        <v>70.5</v>
      </c>
      <c r="U21" s="49">
        <f t="shared" si="7"/>
        <v>85</v>
      </c>
      <c r="V21" s="49">
        <f t="shared" si="8"/>
        <v>74.5</v>
      </c>
      <c r="W21" s="49">
        <f t="shared" si="9"/>
        <v>87.5</v>
      </c>
      <c r="X21" s="49">
        <f t="shared" si="10"/>
        <v>75</v>
      </c>
      <c r="Y21" s="49">
        <f t="shared" si="11"/>
        <v>85.5</v>
      </c>
      <c r="Z21" s="49">
        <f t="shared" si="12"/>
        <v>77.5</v>
      </c>
    </row>
    <row r="22" spans="1:26" x14ac:dyDescent="0.3">
      <c r="A22">
        <f t="shared" si="3"/>
        <v>19</v>
      </c>
      <c r="B22" s="30">
        <v>8</v>
      </c>
      <c r="C22" s="30">
        <v>4</v>
      </c>
      <c r="D22" s="30">
        <v>6</v>
      </c>
      <c r="E22" s="30">
        <v>6</v>
      </c>
      <c r="F22" s="30">
        <v>11</v>
      </c>
      <c r="G22" s="30">
        <v>7</v>
      </c>
      <c r="H22" s="30">
        <v>16</v>
      </c>
      <c r="I22" s="30">
        <v>5</v>
      </c>
      <c r="J22" s="30">
        <v>16.5</v>
      </c>
      <c r="K22" s="30">
        <v>6</v>
      </c>
      <c r="L22" s="30">
        <v>11</v>
      </c>
      <c r="M22" s="28">
        <f t="shared" si="1"/>
        <v>96.5</v>
      </c>
      <c r="P22" s="49">
        <f t="shared" si="2"/>
        <v>88.5</v>
      </c>
      <c r="Q22" s="49">
        <f t="shared" si="2"/>
        <v>92.5</v>
      </c>
      <c r="R22" s="49">
        <f t="shared" si="4"/>
        <v>90.5</v>
      </c>
      <c r="S22" s="49">
        <f t="shared" si="5"/>
        <v>90.5</v>
      </c>
      <c r="T22" s="49">
        <f t="shared" si="6"/>
        <v>85.5</v>
      </c>
      <c r="U22" s="49">
        <f t="shared" si="7"/>
        <v>89.5</v>
      </c>
      <c r="V22" s="49">
        <f t="shared" si="8"/>
        <v>80.5</v>
      </c>
      <c r="W22" s="49">
        <f t="shared" si="9"/>
        <v>91.5</v>
      </c>
      <c r="X22" s="49">
        <f t="shared" si="10"/>
        <v>80</v>
      </c>
      <c r="Y22" s="49">
        <f t="shared" si="11"/>
        <v>90.5</v>
      </c>
      <c r="Z22" s="49">
        <f t="shared" si="12"/>
        <v>85.5</v>
      </c>
    </row>
    <row r="23" spans="1:26" x14ac:dyDescent="0.3">
      <c r="A23">
        <f t="shared" si="3"/>
        <v>20</v>
      </c>
      <c r="B23" s="30">
        <v>7</v>
      </c>
      <c r="C23" s="30">
        <v>11</v>
      </c>
      <c r="D23" s="30">
        <v>6</v>
      </c>
      <c r="E23" s="30">
        <v>5</v>
      </c>
      <c r="F23" s="30">
        <v>20</v>
      </c>
      <c r="G23" s="30">
        <v>6</v>
      </c>
      <c r="H23" s="30">
        <v>18.5</v>
      </c>
      <c r="I23" s="30">
        <v>9</v>
      </c>
      <c r="J23" s="30">
        <v>12.5</v>
      </c>
      <c r="K23" s="30">
        <v>3.5</v>
      </c>
      <c r="L23" s="30">
        <v>9</v>
      </c>
      <c r="M23" s="28">
        <f t="shared" si="1"/>
        <v>107.5</v>
      </c>
      <c r="P23" s="49">
        <f t="shared" si="2"/>
        <v>100.5</v>
      </c>
      <c r="Q23" s="49">
        <f t="shared" si="2"/>
        <v>96.5</v>
      </c>
      <c r="R23" s="49">
        <f t="shared" si="4"/>
        <v>101.5</v>
      </c>
      <c r="S23" s="49">
        <f t="shared" si="5"/>
        <v>102.5</v>
      </c>
      <c r="T23" s="49">
        <f t="shared" si="6"/>
        <v>87.5</v>
      </c>
      <c r="U23" s="49">
        <f t="shared" si="7"/>
        <v>101.5</v>
      </c>
      <c r="V23" s="49">
        <f t="shared" si="8"/>
        <v>89</v>
      </c>
      <c r="W23" s="49">
        <f t="shared" si="9"/>
        <v>98.5</v>
      </c>
      <c r="X23" s="49">
        <f t="shared" si="10"/>
        <v>95</v>
      </c>
      <c r="Y23" s="49">
        <f t="shared" si="11"/>
        <v>104</v>
      </c>
      <c r="Z23" s="49">
        <f t="shared" si="12"/>
        <v>98.5</v>
      </c>
    </row>
    <row r="24" spans="1:26" x14ac:dyDescent="0.3">
      <c r="A24">
        <f t="shared" si="3"/>
        <v>21</v>
      </c>
      <c r="B24" s="30">
        <v>7</v>
      </c>
      <c r="C24" s="30">
        <v>9</v>
      </c>
      <c r="D24" s="30">
        <v>5</v>
      </c>
      <c r="E24" s="30">
        <v>6</v>
      </c>
      <c r="F24" s="30">
        <v>20</v>
      </c>
      <c r="G24" s="30">
        <v>1</v>
      </c>
      <c r="H24" s="30">
        <v>17</v>
      </c>
      <c r="I24" s="30">
        <v>8</v>
      </c>
      <c r="J24" s="30">
        <v>17</v>
      </c>
      <c r="K24" s="30">
        <v>5</v>
      </c>
      <c r="L24" s="30">
        <v>10</v>
      </c>
      <c r="M24" s="28">
        <f t="shared" si="1"/>
        <v>105</v>
      </c>
      <c r="P24" s="49">
        <f t="shared" si="2"/>
        <v>98</v>
      </c>
      <c r="Q24" s="49">
        <f t="shared" si="2"/>
        <v>96</v>
      </c>
      <c r="R24" s="49">
        <f t="shared" si="4"/>
        <v>100</v>
      </c>
      <c r="S24" s="49">
        <f t="shared" si="5"/>
        <v>99</v>
      </c>
      <c r="T24" s="49">
        <f t="shared" si="6"/>
        <v>85</v>
      </c>
      <c r="U24" s="49">
        <f t="shared" si="7"/>
        <v>104</v>
      </c>
      <c r="V24" s="49">
        <f t="shared" si="8"/>
        <v>88</v>
      </c>
      <c r="W24" s="49">
        <f t="shared" si="9"/>
        <v>97</v>
      </c>
      <c r="X24" s="49">
        <f t="shared" si="10"/>
        <v>88</v>
      </c>
      <c r="Y24" s="49">
        <f t="shared" si="11"/>
        <v>100</v>
      </c>
      <c r="Z24" s="49">
        <f t="shared" si="12"/>
        <v>95</v>
      </c>
    </row>
    <row r="25" spans="1:26" x14ac:dyDescent="0.3">
      <c r="A25">
        <f t="shared" si="3"/>
        <v>22</v>
      </c>
      <c r="B25" s="30">
        <v>8</v>
      </c>
      <c r="C25" s="30">
        <v>10</v>
      </c>
      <c r="D25" s="30">
        <v>6</v>
      </c>
      <c r="E25" s="30">
        <v>6</v>
      </c>
      <c r="F25" s="30">
        <v>20</v>
      </c>
      <c r="G25" s="30">
        <v>1.5</v>
      </c>
      <c r="H25" s="30">
        <v>22</v>
      </c>
      <c r="I25" s="30">
        <v>10</v>
      </c>
      <c r="J25" s="30">
        <v>16.5</v>
      </c>
      <c r="K25" s="30">
        <v>5</v>
      </c>
      <c r="L25" s="30">
        <v>12</v>
      </c>
      <c r="M25" s="28">
        <f t="shared" si="1"/>
        <v>117</v>
      </c>
      <c r="P25" s="49">
        <f t="shared" si="2"/>
        <v>109</v>
      </c>
      <c r="Q25" s="49">
        <f t="shared" si="2"/>
        <v>107</v>
      </c>
      <c r="R25" s="49">
        <f t="shared" si="4"/>
        <v>111</v>
      </c>
      <c r="S25" s="49">
        <f t="shared" si="5"/>
        <v>111</v>
      </c>
      <c r="T25" s="49">
        <f t="shared" si="6"/>
        <v>97</v>
      </c>
      <c r="U25" s="49">
        <f t="shared" si="7"/>
        <v>115.5</v>
      </c>
      <c r="V25" s="49">
        <f t="shared" si="8"/>
        <v>95</v>
      </c>
      <c r="W25" s="49">
        <f t="shared" si="9"/>
        <v>107</v>
      </c>
      <c r="X25" s="49">
        <f t="shared" si="10"/>
        <v>100.5</v>
      </c>
      <c r="Y25" s="49">
        <f t="shared" si="11"/>
        <v>112</v>
      </c>
      <c r="Z25" s="49">
        <f t="shared" si="12"/>
        <v>105</v>
      </c>
    </row>
    <row r="26" spans="1:26" x14ac:dyDescent="0.3">
      <c r="A26">
        <f t="shared" si="3"/>
        <v>23</v>
      </c>
      <c r="B26" s="30">
        <v>7</v>
      </c>
      <c r="C26" s="30">
        <v>10.5</v>
      </c>
      <c r="D26" s="30">
        <v>6</v>
      </c>
      <c r="E26" s="30">
        <v>6</v>
      </c>
      <c r="F26" s="30">
        <v>17</v>
      </c>
      <c r="G26" s="30">
        <v>7</v>
      </c>
      <c r="H26" s="30">
        <v>20.5</v>
      </c>
      <c r="I26" s="30">
        <v>7</v>
      </c>
      <c r="J26" s="30">
        <v>12.5</v>
      </c>
      <c r="K26" s="30">
        <v>5</v>
      </c>
      <c r="L26" s="30">
        <v>10</v>
      </c>
      <c r="M26" s="28">
        <f t="shared" si="1"/>
        <v>108.5</v>
      </c>
      <c r="P26" s="49">
        <f t="shared" si="2"/>
        <v>101.5</v>
      </c>
      <c r="Q26" s="49">
        <f t="shared" si="2"/>
        <v>98</v>
      </c>
      <c r="R26" s="49">
        <f t="shared" si="4"/>
        <v>102.5</v>
      </c>
      <c r="S26" s="49">
        <f t="shared" si="5"/>
        <v>102.5</v>
      </c>
      <c r="T26" s="49">
        <f t="shared" si="6"/>
        <v>91.5</v>
      </c>
      <c r="U26" s="49">
        <f t="shared" si="7"/>
        <v>101.5</v>
      </c>
      <c r="V26" s="49">
        <f t="shared" si="8"/>
        <v>88</v>
      </c>
      <c r="W26" s="49">
        <f t="shared" si="9"/>
        <v>101.5</v>
      </c>
      <c r="X26" s="49">
        <f t="shared" si="10"/>
        <v>96</v>
      </c>
      <c r="Y26" s="49">
        <f t="shared" si="11"/>
        <v>103.5</v>
      </c>
      <c r="Z26" s="49">
        <f t="shared" si="12"/>
        <v>98.5</v>
      </c>
    </row>
    <row r="27" spans="1:26" x14ac:dyDescent="0.3">
      <c r="A27" s="29">
        <f t="shared" si="3"/>
        <v>24</v>
      </c>
      <c r="B27" s="30">
        <v>8</v>
      </c>
      <c r="C27" s="30">
        <v>9</v>
      </c>
      <c r="D27" s="30">
        <v>6</v>
      </c>
      <c r="E27" s="30">
        <v>6</v>
      </c>
      <c r="F27" s="30">
        <v>17</v>
      </c>
      <c r="G27" s="30">
        <v>1.5</v>
      </c>
      <c r="H27" s="30">
        <v>16.5</v>
      </c>
      <c r="I27" s="30">
        <v>4</v>
      </c>
      <c r="J27" s="30">
        <v>14</v>
      </c>
      <c r="K27" s="30">
        <v>6</v>
      </c>
      <c r="L27" s="30">
        <v>9</v>
      </c>
      <c r="M27" s="28">
        <f t="shared" si="1"/>
        <v>97</v>
      </c>
      <c r="P27" s="49">
        <f t="shared" si="2"/>
        <v>89</v>
      </c>
      <c r="Q27" s="49">
        <f t="shared" si="2"/>
        <v>88</v>
      </c>
      <c r="R27" s="49">
        <f t="shared" si="4"/>
        <v>91</v>
      </c>
      <c r="S27" s="49">
        <f t="shared" si="5"/>
        <v>91</v>
      </c>
      <c r="T27" s="49">
        <f t="shared" si="6"/>
        <v>80</v>
      </c>
      <c r="U27" s="49">
        <f t="shared" si="7"/>
        <v>95.5</v>
      </c>
      <c r="V27" s="49">
        <f t="shared" si="8"/>
        <v>80.5</v>
      </c>
      <c r="W27" s="49">
        <f t="shared" si="9"/>
        <v>93</v>
      </c>
      <c r="X27" s="49">
        <f t="shared" si="10"/>
        <v>83</v>
      </c>
      <c r="Y27" s="49">
        <f t="shared" si="11"/>
        <v>91</v>
      </c>
      <c r="Z27" s="49">
        <f t="shared" si="12"/>
        <v>88</v>
      </c>
    </row>
    <row r="28" spans="1:26" x14ac:dyDescent="0.3">
      <c r="A28" s="29">
        <f t="shared" si="3"/>
        <v>25</v>
      </c>
      <c r="B28" s="30">
        <v>4</v>
      </c>
      <c r="C28" s="30">
        <v>5.5</v>
      </c>
      <c r="D28" s="30">
        <v>6</v>
      </c>
      <c r="E28" s="30">
        <v>5</v>
      </c>
      <c r="F28" s="30">
        <v>16</v>
      </c>
      <c r="G28" s="30">
        <v>3.5</v>
      </c>
      <c r="H28" s="30">
        <v>18.5</v>
      </c>
      <c r="I28" s="30">
        <v>3.5</v>
      </c>
      <c r="J28" s="30">
        <v>10.5</v>
      </c>
      <c r="K28" s="30">
        <v>4</v>
      </c>
      <c r="L28" s="30">
        <v>12</v>
      </c>
      <c r="M28" s="28">
        <f t="shared" si="1"/>
        <v>88.5</v>
      </c>
      <c r="P28" s="49">
        <f t="shared" si="2"/>
        <v>84.5</v>
      </c>
      <c r="Q28" s="49">
        <f t="shared" si="2"/>
        <v>83</v>
      </c>
      <c r="R28" s="49">
        <f t="shared" si="4"/>
        <v>82.5</v>
      </c>
      <c r="S28" s="49">
        <f t="shared" si="5"/>
        <v>83.5</v>
      </c>
      <c r="T28" s="49">
        <f t="shared" si="6"/>
        <v>72.5</v>
      </c>
      <c r="U28" s="49">
        <f t="shared" si="7"/>
        <v>85</v>
      </c>
      <c r="V28" s="49">
        <f t="shared" si="8"/>
        <v>70</v>
      </c>
      <c r="W28" s="49">
        <f t="shared" si="9"/>
        <v>85</v>
      </c>
      <c r="X28" s="49">
        <f t="shared" si="10"/>
        <v>78</v>
      </c>
      <c r="Y28" s="49">
        <f t="shared" si="11"/>
        <v>84.5</v>
      </c>
      <c r="Z28" s="49">
        <f t="shared" si="12"/>
        <v>76.5</v>
      </c>
    </row>
    <row r="29" spans="1:26" x14ac:dyDescent="0.3">
      <c r="A29" s="29">
        <f t="shared" si="3"/>
        <v>26</v>
      </c>
      <c r="B29" s="30">
        <v>7</v>
      </c>
      <c r="C29" s="30">
        <v>6.5</v>
      </c>
      <c r="D29" s="30">
        <v>6</v>
      </c>
      <c r="E29" s="30">
        <v>6</v>
      </c>
      <c r="F29" s="30">
        <v>17</v>
      </c>
      <c r="G29" s="30">
        <v>6</v>
      </c>
      <c r="H29" s="30">
        <v>17</v>
      </c>
      <c r="I29" s="30">
        <v>10</v>
      </c>
      <c r="J29" s="30">
        <v>17</v>
      </c>
      <c r="K29" s="30">
        <v>6</v>
      </c>
      <c r="L29" s="30">
        <v>10</v>
      </c>
      <c r="M29" s="28">
        <f t="shared" si="1"/>
        <v>108.5</v>
      </c>
      <c r="P29" s="49">
        <f t="shared" si="2"/>
        <v>101.5</v>
      </c>
      <c r="Q29" s="49">
        <f t="shared" si="2"/>
        <v>102</v>
      </c>
      <c r="R29" s="49">
        <f t="shared" si="4"/>
        <v>102.5</v>
      </c>
      <c r="S29" s="49">
        <f t="shared" si="5"/>
        <v>102.5</v>
      </c>
      <c r="T29" s="49">
        <f t="shared" si="6"/>
        <v>91.5</v>
      </c>
      <c r="U29" s="49">
        <f t="shared" si="7"/>
        <v>102.5</v>
      </c>
      <c r="V29" s="49">
        <f t="shared" si="8"/>
        <v>91.5</v>
      </c>
      <c r="W29" s="49">
        <f t="shared" si="9"/>
        <v>98.5</v>
      </c>
      <c r="X29" s="49">
        <f t="shared" si="10"/>
        <v>91.5</v>
      </c>
      <c r="Y29" s="49">
        <f t="shared" si="11"/>
        <v>102.5</v>
      </c>
      <c r="Z29" s="49">
        <f t="shared" si="12"/>
        <v>98.5</v>
      </c>
    </row>
    <row r="30" spans="1:26" x14ac:dyDescent="0.3">
      <c r="A30" s="29">
        <f t="shared" si="3"/>
        <v>27</v>
      </c>
      <c r="B30" s="30">
        <v>7</v>
      </c>
      <c r="C30" s="30">
        <v>12</v>
      </c>
      <c r="D30" s="30">
        <v>6</v>
      </c>
      <c r="E30" s="30">
        <v>6</v>
      </c>
      <c r="F30" s="30">
        <v>18</v>
      </c>
      <c r="G30" s="30">
        <v>7</v>
      </c>
      <c r="H30" s="30">
        <v>21</v>
      </c>
      <c r="I30" s="30">
        <v>11</v>
      </c>
      <c r="J30" s="30">
        <v>16.5</v>
      </c>
      <c r="K30" s="30">
        <v>6</v>
      </c>
      <c r="L30" s="30">
        <v>5</v>
      </c>
      <c r="M30" s="28">
        <f t="shared" si="1"/>
        <v>115.5</v>
      </c>
      <c r="P30" s="49">
        <f t="shared" si="2"/>
        <v>108.5</v>
      </c>
      <c r="Q30" s="49">
        <f t="shared" si="2"/>
        <v>103.5</v>
      </c>
      <c r="R30" s="49">
        <f t="shared" si="4"/>
        <v>109.5</v>
      </c>
      <c r="S30" s="49">
        <f t="shared" si="5"/>
        <v>109.5</v>
      </c>
      <c r="T30" s="49">
        <f t="shared" si="6"/>
        <v>97.5</v>
      </c>
      <c r="U30" s="49">
        <f t="shared" si="7"/>
        <v>108.5</v>
      </c>
      <c r="V30" s="49">
        <f t="shared" si="8"/>
        <v>94.5</v>
      </c>
      <c r="W30" s="49">
        <f t="shared" si="9"/>
        <v>104.5</v>
      </c>
      <c r="X30" s="49">
        <f t="shared" si="10"/>
        <v>99</v>
      </c>
      <c r="Y30" s="49">
        <f t="shared" si="11"/>
        <v>109.5</v>
      </c>
      <c r="Z30" s="49">
        <f t="shared" si="12"/>
        <v>110.5</v>
      </c>
    </row>
    <row r="31" spans="1:26" x14ac:dyDescent="0.3">
      <c r="A31" s="29">
        <f t="shared" si="3"/>
        <v>28</v>
      </c>
      <c r="B31" s="30">
        <v>7</v>
      </c>
      <c r="C31" s="30">
        <v>11</v>
      </c>
      <c r="D31" s="30">
        <v>5</v>
      </c>
      <c r="E31" s="30">
        <v>3</v>
      </c>
      <c r="F31" s="30">
        <v>0</v>
      </c>
      <c r="G31" s="30">
        <v>4</v>
      </c>
      <c r="H31" s="30">
        <v>19</v>
      </c>
      <c r="I31" s="30">
        <v>2</v>
      </c>
      <c r="J31" s="30">
        <v>18</v>
      </c>
      <c r="K31" s="30">
        <v>3.5</v>
      </c>
      <c r="L31" s="30">
        <v>12</v>
      </c>
      <c r="M31" s="28">
        <f t="shared" si="1"/>
        <v>84.5</v>
      </c>
      <c r="P31" s="49">
        <f t="shared" si="2"/>
        <v>77.5</v>
      </c>
      <c r="Q31" s="49">
        <f t="shared" si="2"/>
        <v>73.5</v>
      </c>
      <c r="R31" s="49">
        <f t="shared" si="4"/>
        <v>79.5</v>
      </c>
      <c r="S31" s="49">
        <f t="shared" si="5"/>
        <v>81.5</v>
      </c>
      <c r="T31" s="49">
        <f t="shared" si="6"/>
        <v>84.5</v>
      </c>
      <c r="U31" s="49">
        <f t="shared" si="7"/>
        <v>80.5</v>
      </c>
      <c r="V31" s="49">
        <f t="shared" si="8"/>
        <v>65.5</v>
      </c>
      <c r="W31" s="49">
        <f t="shared" si="9"/>
        <v>82.5</v>
      </c>
      <c r="X31" s="49">
        <f t="shared" si="10"/>
        <v>66.5</v>
      </c>
      <c r="Y31" s="49">
        <f t="shared" si="11"/>
        <v>81</v>
      </c>
      <c r="Z31" s="49">
        <f t="shared" si="12"/>
        <v>72.5</v>
      </c>
    </row>
    <row r="32" spans="1:26" x14ac:dyDescent="0.3">
      <c r="A32" s="29">
        <f t="shared" si="3"/>
        <v>29</v>
      </c>
      <c r="B32" s="30">
        <v>5</v>
      </c>
      <c r="C32" s="30">
        <v>2</v>
      </c>
      <c r="D32" s="30">
        <v>5</v>
      </c>
      <c r="E32" s="30">
        <v>4</v>
      </c>
      <c r="F32" s="30">
        <v>8</v>
      </c>
      <c r="G32" s="30">
        <v>0</v>
      </c>
      <c r="H32" s="30">
        <v>16</v>
      </c>
      <c r="I32" s="30">
        <v>2</v>
      </c>
      <c r="J32" s="30">
        <v>7.5</v>
      </c>
      <c r="K32" s="30">
        <v>0.5</v>
      </c>
      <c r="L32" s="30">
        <v>6</v>
      </c>
      <c r="M32" s="28">
        <f t="shared" si="1"/>
        <v>56</v>
      </c>
      <c r="P32" s="49">
        <f t="shared" si="2"/>
        <v>51</v>
      </c>
      <c r="Q32" s="49">
        <f t="shared" si="2"/>
        <v>54</v>
      </c>
      <c r="R32" s="49">
        <f t="shared" si="4"/>
        <v>51</v>
      </c>
      <c r="S32" s="49">
        <f t="shared" si="5"/>
        <v>52</v>
      </c>
      <c r="T32" s="49">
        <f t="shared" si="6"/>
        <v>48</v>
      </c>
      <c r="U32" s="49">
        <f t="shared" si="7"/>
        <v>56</v>
      </c>
      <c r="V32" s="49">
        <f t="shared" si="8"/>
        <v>40</v>
      </c>
      <c r="W32" s="49">
        <f t="shared" si="9"/>
        <v>54</v>
      </c>
      <c r="X32" s="49">
        <f t="shared" si="10"/>
        <v>48.5</v>
      </c>
      <c r="Y32" s="49">
        <f t="shared" si="11"/>
        <v>55.5</v>
      </c>
      <c r="Z32" s="49">
        <f t="shared" si="12"/>
        <v>50</v>
      </c>
    </row>
    <row r="33" spans="1:26" x14ac:dyDescent="0.3">
      <c r="A33" s="29">
        <f t="shared" si="3"/>
        <v>30</v>
      </c>
      <c r="B33" s="30">
        <v>5.5</v>
      </c>
      <c r="C33" s="30">
        <v>2</v>
      </c>
      <c r="D33" s="30">
        <v>6</v>
      </c>
      <c r="E33" s="30">
        <v>6</v>
      </c>
      <c r="F33" s="30">
        <v>10.5</v>
      </c>
      <c r="G33" s="30">
        <v>5</v>
      </c>
      <c r="H33" s="30">
        <v>17</v>
      </c>
      <c r="I33" s="30">
        <v>9</v>
      </c>
      <c r="J33" s="30">
        <v>14</v>
      </c>
      <c r="K33" s="30">
        <v>4.5</v>
      </c>
      <c r="L33" s="30">
        <v>12</v>
      </c>
      <c r="M33" s="28">
        <f t="shared" si="1"/>
        <v>91.5</v>
      </c>
      <c r="P33" s="49">
        <f t="shared" si="2"/>
        <v>86</v>
      </c>
      <c r="Q33" s="49">
        <f t="shared" si="2"/>
        <v>89.5</v>
      </c>
      <c r="R33" s="49">
        <f t="shared" si="4"/>
        <v>85.5</v>
      </c>
      <c r="S33" s="49">
        <f t="shared" si="5"/>
        <v>85.5</v>
      </c>
      <c r="T33" s="49">
        <f t="shared" si="6"/>
        <v>81</v>
      </c>
      <c r="U33" s="49">
        <f t="shared" si="7"/>
        <v>86.5</v>
      </c>
      <c r="V33" s="49">
        <f t="shared" si="8"/>
        <v>74.5</v>
      </c>
      <c r="W33" s="49">
        <f t="shared" si="9"/>
        <v>82.5</v>
      </c>
      <c r="X33" s="49">
        <f t="shared" si="10"/>
        <v>77.5</v>
      </c>
      <c r="Y33" s="49">
        <f t="shared" si="11"/>
        <v>87</v>
      </c>
      <c r="Z33" s="49">
        <f t="shared" si="12"/>
        <v>79.5</v>
      </c>
    </row>
    <row r="34" spans="1:26" x14ac:dyDescent="0.3">
      <c r="A34" s="29">
        <f t="shared" si="3"/>
        <v>31</v>
      </c>
      <c r="B34" s="30">
        <v>6</v>
      </c>
      <c r="C34" s="30">
        <v>7</v>
      </c>
      <c r="D34" s="30">
        <v>3</v>
      </c>
      <c r="E34" s="30">
        <v>1</v>
      </c>
      <c r="F34" s="30">
        <v>18</v>
      </c>
      <c r="G34" s="30">
        <v>2</v>
      </c>
      <c r="H34" s="30">
        <v>16</v>
      </c>
      <c r="I34" s="30">
        <v>6</v>
      </c>
      <c r="J34" s="30">
        <v>14.5</v>
      </c>
      <c r="K34" s="30">
        <v>5</v>
      </c>
      <c r="L34" s="30">
        <v>10</v>
      </c>
      <c r="M34" s="28">
        <f t="shared" si="1"/>
        <v>88.5</v>
      </c>
      <c r="P34" s="49">
        <f t="shared" si="2"/>
        <v>82.5</v>
      </c>
      <c r="Q34" s="49">
        <f t="shared" si="2"/>
        <v>81.5</v>
      </c>
      <c r="R34" s="49">
        <f t="shared" si="4"/>
        <v>85.5</v>
      </c>
      <c r="S34" s="49">
        <f t="shared" si="5"/>
        <v>87.5</v>
      </c>
      <c r="T34" s="49">
        <f t="shared" si="6"/>
        <v>70.5</v>
      </c>
      <c r="U34" s="49">
        <f t="shared" si="7"/>
        <v>86.5</v>
      </c>
      <c r="V34" s="49">
        <f t="shared" si="8"/>
        <v>72.5</v>
      </c>
      <c r="W34" s="49">
        <f t="shared" si="9"/>
        <v>82.5</v>
      </c>
      <c r="X34" s="49">
        <f t="shared" si="10"/>
        <v>74</v>
      </c>
      <c r="Y34" s="49">
        <f t="shared" si="11"/>
        <v>83.5</v>
      </c>
      <c r="Z34" s="49">
        <f t="shared" si="12"/>
        <v>78.5</v>
      </c>
    </row>
    <row r="35" spans="1:26" x14ac:dyDescent="0.3">
      <c r="A35" s="29">
        <f t="shared" si="3"/>
        <v>32</v>
      </c>
      <c r="B35" s="30">
        <v>4</v>
      </c>
      <c r="C35" s="30">
        <v>3.5</v>
      </c>
      <c r="D35" s="30">
        <v>4</v>
      </c>
      <c r="E35" s="30">
        <v>6</v>
      </c>
      <c r="F35" s="30">
        <v>19</v>
      </c>
      <c r="G35" s="30">
        <v>2</v>
      </c>
      <c r="H35" s="30">
        <v>16</v>
      </c>
      <c r="I35" s="30">
        <v>5</v>
      </c>
      <c r="J35" s="30">
        <v>9</v>
      </c>
      <c r="K35" s="30">
        <v>1</v>
      </c>
      <c r="L35" s="30">
        <v>12</v>
      </c>
      <c r="M35" s="28">
        <f t="shared" si="1"/>
        <v>81.5</v>
      </c>
      <c r="P35" s="49">
        <f t="shared" si="2"/>
        <v>77.5</v>
      </c>
      <c r="Q35" s="49">
        <f t="shared" si="2"/>
        <v>78</v>
      </c>
      <c r="R35" s="49">
        <f t="shared" si="4"/>
        <v>77.5</v>
      </c>
      <c r="S35" s="49">
        <f t="shared" si="5"/>
        <v>75.5</v>
      </c>
      <c r="T35" s="49">
        <f t="shared" si="6"/>
        <v>62.5</v>
      </c>
      <c r="U35" s="49">
        <f t="shared" si="7"/>
        <v>79.5</v>
      </c>
      <c r="V35" s="49">
        <f t="shared" si="8"/>
        <v>65.5</v>
      </c>
      <c r="W35" s="49">
        <f t="shared" si="9"/>
        <v>76.5</v>
      </c>
      <c r="X35" s="49">
        <f t="shared" si="10"/>
        <v>72.5</v>
      </c>
      <c r="Y35" s="49">
        <f t="shared" si="11"/>
        <v>80.5</v>
      </c>
      <c r="Z35" s="49">
        <f t="shared" si="12"/>
        <v>69.5</v>
      </c>
    </row>
    <row r="36" spans="1:26" x14ac:dyDescent="0.3">
      <c r="A36" s="29">
        <f t="shared" si="3"/>
        <v>33</v>
      </c>
      <c r="B36" s="30">
        <v>1</v>
      </c>
      <c r="C36" s="30">
        <v>0</v>
      </c>
      <c r="D36" s="30">
        <v>2</v>
      </c>
      <c r="E36" s="30">
        <v>4</v>
      </c>
      <c r="F36" s="30">
        <v>5.5</v>
      </c>
      <c r="G36" s="30">
        <v>0</v>
      </c>
      <c r="H36" s="30">
        <v>8.5</v>
      </c>
      <c r="I36" s="30">
        <v>6</v>
      </c>
      <c r="J36" s="30">
        <v>6</v>
      </c>
      <c r="K36" s="30">
        <v>0</v>
      </c>
      <c r="L36" s="30">
        <v>8</v>
      </c>
      <c r="M36" s="28">
        <f t="shared" si="1"/>
        <v>41</v>
      </c>
      <c r="P36" s="49">
        <f t="shared" si="2"/>
        <v>40</v>
      </c>
      <c r="Q36" s="49">
        <f t="shared" si="2"/>
        <v>41</v>
      </c>
      <c r="R36" s="49">
        <f t="shared" si="4"/>
        <v>39</v>
      </c>
      <c r="S36" s="49">
        <f t="shared" si="5"/>
        <v>37</v>
      </c>
      <c r="T36" s="49">
        <f t="shared" si="6"/>
        <v>35.5</v>
      </c>
      <c r="U36" s="49">
        <f t="shared" si="7"/>
        <v>41</v>
      </c>
      <c r="V36" s="49">
        <f t="shared" si="8"/>
        <v>32.5</v>
      </c>
      <c r="W36" s="49">
        <f t="shared" si="9"/>
        <v>35</v>
      </c>
      <c r="X36" s="49">
        <f t="shared" si="10"/>
        <v>35</v>
      </c>
      <c r="Y36" s="49">
        <f t="shared" si="11"/>
        <v>41</v>
      </c>
      <c r="Z36" s="49">
        <f t="shared" si="12"/>
        <v>33</v>
      </c>
    </row>
    <row r="37" spans="1:26" x14ac:dyDescent="0.3">
      <c r="A37" s="29">
        <f t="shared" si="3"/>
        <v>34</v>
      </c>
      <c r="B37" s="30">
        <v>5</v>
      </c>
      <c r="C37" s="30">
        <v>8</v>
      </c>
      <c r="D37" s="30">
        <v>5</v>
      </c>
      <c r="E37" s="30">
        <v>5</v>
      </c>
      <c r="F37" s="30">
        <v>0</v>
      </c>
      <c r="G37" s="30">
        <v>1</v>
      </c>
      <c r="H37" s="30">
        <v>13.5</v>
      </c>
      <c r="I37" s="30">
        <v>8</v>
      </c>
      <c r="J37" s="30">
        <v>15.5</v>
      </c>
      <c r="K37" s="30">
        <v>1</v>
      </c>
      <c r="L37" s="30">
        <v>2</v>
      </c>
      <c r="M37" s="28">
        <f t="shared" si="1"/>
        <v>64</v>
      </c>
      <c r="P37" s="49">
        <f t="shared" si="2"/>
        <v>59</v>
      </c>
      <c r="Q37" s="49">
        <f t="shared" si="2"/>
        <v>56</v>
      </c>
      <c r="R37" s="49">
        <f t="shared" si="4"/>
        <v>59</v>
      </c>
      <c r="S37" s="49">
        <f t="shared" si="5"/>
        <v>59</v>
      </c>
      <c r="T37" s="49">
        <f t="shared" si="6"/>
        <v>64</v>
      </c>
      <c r="U37" s="49">
        <f t="shared" si="7"/>
        <v>63</v>
      </c>
      <c r="V37" s="49">
        <f t="shared" si="8"/>
        <v>50.5</v>
      </c>
      <c r="W37" s="49">
        <f t="shared" si="9"/>
        <v>56</v>
      </c>
      <c r="X37" s="49">
        <f t="shared" si="10"/>
        <v>48.5</v>
      </c>
      <c r="Y37" s="49">
        <f t="shared" si="11"/>
        <v>63</v>
      </c>
      <c r="Z37" s="49">
        <f t="shared" si="12"/>
        <v>62</v>
      </c>
    </row>
    <row r="38" spans="1:26" x14ac:dyDescent="0.3">
      <c r="A38" s="29">
        <f t="shared" si="3"/>
        <v>35</v>
      </c>
      <c r="B38" s="30">
        <v>7</v>
      </c>
      <c r="C38" s="30">
        <v>2.5</v>
      </c>
      <c r="D38" s="30">
        <v>6</v>
      </c>
      <c r="E38" s="30">
        <v>3</v>
      </c>
      <c r="F38" s="30">
        <v>14.5</v>
      </c>
      <c r="G38" s="30">
        <v>3</v>
      </c>
      <c r="H38" s="30">
        <v>14.5</v>
      </c>
      <c r="I38" s="30">
        <v>3</v>
      </c>
      <c r="J38" s="30">
        <v>14</v>
      </c>
      <c r="K38" s="30">
        <v>5</v>
      </c>
      <c r="L38" s="30">
        <v>8</v>
      </c>
      <c r="M38" s="28">
        <f t="shared" si="1"/>
        <v>80.5</v>
      </c>
      <c r="P38" s="49">
        <f t="shared" si="2"/>
        <v>73.5</v>
      </c>
      <c r="Q38" s="49">
        <f t="shared" si="2"/>
        <v>78</v>
      </c>
      <c r="R38" s="49">
        <f t="shared" si="4"/>
        <v>74.5</v>
      </c>
      <c r="S38" s="49">
        <f t="shared" si="5"/>
        <v>77.5</v>
      </c>
      <c r="T38" s="49">
        <f t="shared" si="6"/>
        <v>66</v>
      </c>
      <c r="U38" s="49">
        <f t="shared" si="7"/>
        <v>77.5</v>
      </c>
      <c r="V38" s="49">
        <f t="shared" si="8"/>
        <v>66</v>
      </c>
      <c r="W38" s="49">
        <f t="shared" si="9"/>
        <v>77.5</v>
      </c>
      <c r="X38" s="49">
        <f t="shared" si="10"/>
        <v>66.5</v>
      </c>
      <c r="Y38" s="49">
        <f t="shared" si="11"/>
        <v>75.5</v>
      </c>
      <c r="Z38" s="49">
        <f t="shared" si="12"/>
        <v>72.5</v>
      </c>
    </row>
    <row r="39" spans="1:26" x14ac:dyDescent="0.3">
      <c r="A39" s="29">
        <f t="shared" si="3"/>
        <v>36</v>
      </c>
      <c r="B39" s="30">
        <v>6</v>
      </c>
      <c r="C39" s="30">
        <v>3.5</v>
      </c>
      <c r="D39" s="30">
        <v>5</v>
      </c>
      <c r="E39" s="30">
        <v>5</v>
      </c>
      <c r="F39" s="30">
        <v>19</v>
      </c>
      <c r="G39" s="30">
        <v>5.5</v>
      </c>
      <c r="H39" s="30">
        <v>20</v>
      </c>
      <c r="I39" s="30">
        <v>8</v>
      </c>
      <c r="J39" s="30">
        <v>15</v>
      </c>
      <c r="K39" s="30">
        <v>5</v>
      </c>
      <c r="L39" s="30">
        <v>12</v>
      </c>
      <c r="M39" s="28">
        <f t="shared" si="1"/>
        <v>104</v>
      </c>
      <c r="P39" s="49">
        <f t="shared" si="2"/>
        <v>98</v>
      </c>
      <c r="Q39" s="49">
        <f t="shared" si="2"/>
        <v>100.5</v>
      </c>
      <c r="R39" s="49">
        <f t="shared" si="4"/>
        <v>99</v>
      </c>
      <c r="S39" s="49">
        <f t="shared" si="5"/>
        <v>99</v>
      </c>
      <c r="T39" s="49">
        <f t="shared" si="6"/>
        <v>85</v>
      </c>
      <c r="U39" s="49">
        <f t="shared" si="7"/>
        <v>98.5</v>
      </c>
      <c r="V39" s="49">
        <f t="shared" si="8"/>
        <v>84</v>
      </c>
      <c r="W39" s="49">
        <f t="shared" si="9"/>
        <v>96</v>
      </c>
      <c r="X39" s="49">
        <f t="shared" si="10"/>
        <v>89</v>
      </c>
      <c r="Y39" s="49">
        <f t="shared" si="11"/>
        <v>99</v>
      </c>
      <c r="Z39" s="49">
        <f t="shared" si="12"/>
        <v>92</v>
      </c>
    </row>
    <row r="40" spans="1:26" x14ac:dyDescent="0.3">
      <c r="A40" s="29">
        <f t="shared" si="3"/>
        <v>37</v>
      </c>
      <c r="B40" s="30">
        <v>5</v>
      </c>
      <c r="C40" s="30">
        <v>6</v>
      </c>
      <c r="D40" s="30">
        <v>4</v>
      </c>
      <c r="E40" s="30">
        <v>6</v>
      </c>
      <c r="F40" s="30">
        <v>14</v>
      </c>
      <c r="G40" s="30">
        <v>1.5</v>
      </c>
      <c r="H40" s="30">
        <v>8.5</v>
      </c>
      <c r="I40" s="30">
        <v>1</v>
      </c>
      <c r="J40" s="30">
        <v>3</v>
      </c>
      <c r="K40" s="30">
        <v>0</v>
      </c>
      <c r="L40" s="30">
        <v>6.5</v>
      </c>
      <c r="M40" s="28">
        <f t="shared" si="1"/>
        <v>55.5</v>
      </c>
      <c r="P40" s="49">
        <f t="shared" si="2"/>
        <v>50.5</v>
      </c>
      <c r="Q40" s="49">
        <f t="shared" si="2"/>
        <v>49.5</v>
      </c>
      <c r="R40" s="49">
        <f t="shared" si="4"/>
        <v>51.5</v>
      </c>
      <c r="S40" s="49">
        <f t="shared" si="5"/>
        <v>49.5</v>
      </c>
      <c r="T40" s="49">
        <f t="shared" si="6"/>
        <v>41.5</v>
      </c>
      <c r="U40" s="49">
        <f t="shared" si="7"/>
        <v>54</v>
      </c>
      <c r="V40" s="49">
        <f t="shared" si="8"/>
        <v>47</v>
      </c>
      <c r="W40" s="49">
        <f t="shared" si="9"/>
        <v>54.5</v>
      </c>
      <c r="X40" s="49">
        <f t="shared" si="10"/>
        <v>52.5</v>
      </c>
      <c r="Y40" s="49">
        <f t="shared" si="11"/>
        <v>55.5</v>
      </c>
      <c r="Z40" s="49">
        <f t="shared" si="12"/>
        <v>49</v>
      </c>
    </row>
    <row r="41" spans="1:26" x14ac:dyDescent="0.3">
      <c r="A41" s="29">
        <f t="shared" si="3"/>
        <v>38</v>
      </c>
      <c r="B41" s="30">
        <v>4</v>
      </c>
      <c r="C41" s="30">
        <v>0</v>
      </c>
      <c r="D41" s="30">
        <v>5</v>
      </c>
      <c r="E41" s="30">
        <v>3</v>
      </c>
      <c r="F41" s="30">
        <v>9</v>
      </c>
      <c r="G41" s="30">
        <v>3</v>
      </c>
      <c r="H41" s="30">
        <v>14</v>
      </c>
      <c r="I41" s="30">
        <v>8</v>
      </c>
      <c r="J41" s="30">
        <v>11</v>
      </c>
      <c r="K41" s="30">
        <v>4</v>
      </c>
      <c r="L41" s="30">
        <v>10</v>
      </c>
      <c r="M41" s="28">
        <f t="shared" si="1"/>
        <v>71</v>
      </c>
      <c r="P41" s="49">
        <f t="shared" si="2"/>
        <v>67</v>
      </c>
      <c r="Q41" s="49">
        <f t="shared" si="2"/>
        <v>71</v>
      </c>
      <c r="R41" s="49">
        <f t="shared" si="4"/>
        <v>66</v>
      </c>
      <c r="S41" s="49">
        <f t="shared" si="5"/>
        <v>68</v>
      </c>
      <c r="T41" s="49">
        <f t="shared" si="6"/>
        <v>62</v>
      </c>
      <c r="U41" s="49">
        <f t="shared" si="7"/>
        <v>68</v>
      </c>
      <c r="V41" s="49">
        <f t="shared" si="8"/>
        <v>57</v>
      </c>
      <c r="W41" s="49">
        <f t="shared" si="9"/>
        <v>63</v>
      </c>
      <c r="X41" s="49">
        <f t="shared" si="10"/>
        <v>60</v>
      </c>
      <c r="Y41" s="49">
        <f t="shared" si="11"/>
        <v>67</v>
      </c>
      <c r="Z41" s="49">
        <f t="shared" si="12"/>
        <v>61</v>
      </c>
    </row>
    <row r="42" spans="1:26" x14ac:dyDescent="0.3">
      <c r="A42" s="29">
        <f t="shared" si="3"/>
        <v>39</v>
      </c>
      <c r="B42" s="30">
        <v>5</v>
      </c>
      <c r="C42" s="30">
        <v>0</v>
      </c>
      <c r="D42" s="30">
        <v>5</v>
      </c>
      <c r="E42" s="30">
        <v>3</v>
      </c>
      <c r="F42" s="30">
        <v>14.5</v>
      </c>
      <c r="G42" s="30">
        <v>1</v>
      </c>
      <c r="H42" s="30">
        <v>19</v>
      </c>
      <c r="I42" s="30">
        <v>5</v>
      </c>
      <c r="J42" s="30">
        <v>6.5</v>
      </c>
      <c r="K42" s="30">
        <v>1</v>
      </c>
      <c r="L42" s="30">
        <v>12</v>
      </c>
      <c r="M42" s="28">
        <f t="shared" si="1"/>
        <v>72</v>
      </c>
      <c r="P42" s="49">
        <f t="shared" si="2"/>
        <v>67</v>
      </c>
      <c r="Q42" s="49">
        <f t="shared" si="2"/>
        <v>72</v>
      </c>
      <c r="R42" s="49">
        <f t="shared" si="4"/>
        <v>67</v>
      </c>
      <c r="S42" s="49">
        <f t="shared" si="5"/>
        <v>69</v>
      </c>
      <c r="T42" s="49">
        <f t="shared" si="6"/>
        <v>57.5</v>
      </c>
      <c r="U42" s="49">
        <f t="shared" si="7"/>
        <v>71</v>
      </c>
      <c r="V42" s="49">
        <f t="shared" si="8"/>
        <v>53</v>
      </c>
      <c r="W42" s="49">
        <f t="shared" si="9"/>
        <v>67</v>
      </c>
      <c r="X42" s="49">
        <f t="shared" si="10"/>
        <v>65.5</v>
      </c>
      <c r="Y42" s="49">
        <f t="shared" si="11"/>
        <v>71</v>
      </c>
      <c r="Z42" s="49">
        <f t="shared" si="12"/>
        <v>60</v>
      </c>
    </row>
    <row r="43" spans="1:26" x14ac:dyDescent="0.3">
      <c r="A43" s="29">
        <f t="shared" si="3"/>
        <v>40</v>
      </c>
      <c r="B43" s="30">
        <v>7</v>
      </c>
      <c r="C43" s="30">
        <v>1</v>
      </c>
      <c r="D43" s="30">
        <v>6</v>
      </c>
      <c r="E43" s="30">
        <v>3</v>
      </c>
      <c r="F43" s="30">
        <v>9</v>
      </c>
      <c r="G43" s="30">
        <v>3</v>
      </c>
      <c r="H43" s="30">
        <v>19</v>
      </c>
      <c r="I43" s="30">
        <v>4</v>
      </c>
      <c r="J43" s="30">
        <v>7</v>
      </c>
      <c r="K43" s="30">
        <v>3</v>
      </c>
      <c r="L43" s="30">
        <v>7</v>
      </c>
      <c r="M43" s="28">
        <f t="shared" si="1"/>
        <v>69</v>
      </c>
      <c r="P43" s="49">
        <f t="shared" si="2"/>
        <v>62</v>
      </c>
      <c r="Q43" s="49">
        <f t="shared" si="2"/>
        <v>68</v>
      </c>
      <c r="R43" s="49">
        <f t="shared" si="4"/>
        <v>63</v>
      </c>
      <c r="S43" s="49">
        <f t="shared" si="5"/>
        <v>66</v>
      </c>
      <c r="T43" s="49">
        <f t="shared" si="6"/>
        <v>60</v>
      </c>
      <c r="U43" s="49">
        <f t="shared" si="7"/>
        <v>66</v>
      </c>
      <c r="V43" s="49">
        <f t="shared" si="8"/>
        <v>50</v>
      </c>
      <c r="W43" s="49">
        <f t="shared" si="9"/>
        <v>65</v>
      </c>
      <c r="X43" s="49">
        <f t="shared" si="10"/>
        <v>62</v>
      </c>
      <c r="Y43" s="49">
        <f t="shared" si="11"/>
        <v>66</v>
      </c>
      <c r="Z43" s="49">
        <f t="shared" si="12"/>
        <v>62</v>
      </c>
    </row>
    <row r="44" spans="1:26" x14ac:dyDescent="0.3">
      <c r="A44" s="29">
        <f t="shared" si="3"/>
        <v>41</v>
      </c>
      <c r="B44" s="30">
        <v>5</v>
      </c>
      <c r="C44" s="30">
        <v>9.5</v>
      </c>
      <c r="D44" s="30">
        <v>6</v>
      </c>
      <c r="E44" s="30">
        <v>6</v>
      </c>
      <c r="F44" s="30">
        <v>21</v>
      </c>
      <c r="G44" s="30">
        <v>1.5</v>
      </c>
      <c r="H44" s="30">
        <v>18</v>
      </c>
      <c r="I44" s="30">
        <v>2</v>
      </c>
      <c r="J44" s="30">
        <v>15.5</v>
      </c>
      <c r="K44" s="30">
        <v>4.5</v>
      </c>
      <c r="L44" s="30">
        <v>0</v>
      </c>
      <c r="M44" s="28">
        <f t="shared" si="1"/>
        <v>89</v>
      </c>
      <c r="P44" s="49">
        <f t="shared" si="2"/>
        <v>84</v>
      </c>
      <c r="Q44" s="49">
        <f t="shared" si="2"/>
        <v>79.5</v>
      </c>
      <c r="R44" s="49">
        <f t="shared" si="4"/>
        <v>83</v>
      </c>
      <c r="S44" s="49">
        <f t="shared" si="5"/>
        <v>83</v>
      </c>
      <c r="T44" s="49">
        <f t="shared" si="6"/>
        <v>68</v>
      </c>
      <c r="U44" s="49">
        <f t="shared" si="7"/>
        <v>87.5</v>
      </c>
      <c r="V44" s="49">
        <f t="shared" si="8"/>
        <v>71</v>
      </c>
      <c r="W44" s="49">
        <f t="shared" si="9"/>
        <v>87</v>
      </c>
      <c r="X44" s="49">
        <f t="shared" si="10"/>
        <v>73.5</v>
      </c>
      <c r="Y44" s="49">
        <f t="shared" si="11"/>
        <v>84.5</v>
      </c>
      <c r="Z44" s="49">
        <f t="shared" si="12"/>
        <v>89</v>
      </c>
    </row>
    <row r="45" spans="1:26" x14ac:dyDescent="0.3">
      <c r="A45" s="29">
        <f t="shared" si="3"/>
        <v>42</v>
      </c>
      <c r="B45" s="30">
        <v>3</v>
      </c>
      <c r="C45" s="30">
        <v>8.5</v>
      </c>
      <c r="D45" s="30">
        <v>6</v>
      </c>
      <c r="E45" s="30">
        <v>5</v>
      </c>
      <c r="F45" s="30">
        <v>18</v>
      </c>
      <c r="G45" s="30">
        <v>4</v>
      </c>
      <c r="H45" s="30">
        <v>18</v>
      </c>
      <c r="I45" s="30">
        <v>10</v>
      </c>
      <c r="J45" s="30">
        <v>13</v>
      </c>
      <c r="K45" s="30">
        <v>3</v>
      </c>
      <c r="L45" s="30">
        <v>11.5</v>
      </c>
      <c r="M45" s="28">
        <f t="shared" si="1"/>
        <v>100</v>
      </c>
      <c r="P45" s="49">
        <f t="shared" si="2"/>
        <v>97</v>
      </c>
      <c r="Q45" s="49">
        <f t="shared" si="2"/>
        <v>91.5</v>
      </c>
      <c r="R45" s="49">
        <f t="shared" si="4"/>
        <v>94</v>
      </c>
      <c r="S45" s="49">
        <f t="shared" si="5"/>
        <v>95</v>
      </c>
      <c r="T45" s="49">
        <f t="shared" si="6"/>
        <v>82</v>
      </c>
      <c r="U45" s="49">
        <f t="shared" si="7"/>
        <v>96</v>
      </c>
      <c r="V45" s="49">
        <f t="shared" si="8"/>
        <v>82</v>
      </c>
      <c r="W45" s="49">
        <f t="shared" si="9"/>
        <v>90</v>
      </c>
      <c r="X45" s="49">
        <f t="shared" si="10"/>
        <v>87</v>
      </c>
      <c r="Y45" s="49">
        <f t="shared" si="11"/>
        <v>97</v>
      </c>
      <c r="Z45" s="49">
        <f t="shared" si="12"/>
        <v>88.5</v>
      </c>
    </row>
    <row r="46" spans="1:26" x14ac:dyDescent="0.3">
      <c r="A46" s="29">
        <f t="shared" si="3"/>
        <v>43</v>
      </c>
      <c r="B46" s="30">
        <v>4</v>
      </c>
      <c r="C46" s="30">
        <v>2.5</v>
      </c>
      <c r="D46" s="30">
        <v>5</v>
      </c>
      <c r="E46" s="30">
        <v>6</v>
      </c>
      <c r="F46" s="30">
        <v>17</v>
      </c>
      <c r="G46" s="30">
        <v>4</v>
      </c>
      <c r="H46" s="30">
        <v>14</v>
      </c>
      <c r="I46" s="30">
        <v>4</v>
      </c>
      <c r="J46" s="30">
        <v>11.5</v>
      </c>
      <c r="K46" s="30">
        <v>4</v>
      </c>
      <c r="L46" s="30">
        <v>12</v>
      </c>
      <c r="M46" s="28">
        <f t="shared" si="1"/>
        <v>84</v>
      </c>
      <c r="P46" s="49">
        <f t="shared" si="2"/>
        <v>80</v>
      </c>
      <c r="Q46" s="49">
        <f t="shared" si="2"/>
        <v>81.5</v>
      </c>
      <c r="R46" s="49">
        <f t="shared" si="4"/>
        <v>79</v>
      </c>
      <c r="S46" s="49">
        <f t="shared" si="5"/>
        <v>78</v>
      </c>
      <c r="T46" s="49">
        <f t="shared" si="6"/>
        <v>67</v>
      </c>
      <c r="U46" s="49">
        <f t="shared" si="7"/>
        <v>80</v>
      </c>
      <c r="V46" s="49">
        <f t="shared" si="8"/>
        <v>70</v>
      </c>
      <c r="W46" s="49">
        <f t="shared" si="9"/>
        <v>80</v>
      </c>
      <c r="X46" s="49">
        <f t="shared" si="10"/>
        <v>72.5</v>
      </c>
      <c r="Y46" s="49">
        <f t="shared" si="11"/>
        <v>80</v>
      </c>
      <c r="Z46" s="49">
        <f t="shared" si="12"/>
        <v>72</v>
      </c>
    </row>
    <row r="47" spans="1:26" x14ac:dyDescent="0.3">
      <c r="A47" s="29">
        <f t="shared" si="3"/>
        <v>44</v>
      </c>
      <c r="B47" s="30">
        <v>2</v>
      </c>
      <c r="C47" s="30">
        <v>9</v>
      </c>
      <c r="D47" s="30">
        <v>6</v>
      </c>
      <c r="E47" s="30">
        <v>5</v>
      </c>
      <c r="F47" s="30">
        <v>17</v>
      </c>
      <c r="G47" s="30">
        <v>3.5</v>
      </c>
      <c r="H47" s="30">
        <v>18.5</v>
      </c>
      <c r="I47" s="30">
        <v>4</v>
      </c>
      <c r="J47" s="30">
        <v>15.5</v>
      </c>
      <c r="K47" s="30">
        <v>3</v>
      </c>
      <c r="L47" s="30">
        <v>12</v>
      </c>
      <c r="M47" s="28">
        <f t="shared" si="1"/>
        <v>95.5</v>
      </c>
      <c r="P47" s="49">
        <f t="shared" si="2"/>
        <v>93.5</v>
      </c>
      <c r="Q47" s="49">
        <f t="shared" si="2"/>
        <v>86.5</v>
      </c>
      <c r="R47" s="49">
        <f t="shared" si="4"/>
        <v>89.5</v>
      </c>
      <c r="S47" s="49">
        <f t="shared" si="5"/>
        <v>90.5</v>
      </c>
      <c r="T47" s="49">
        <f t="shared" si="6"/>
        <v>78.5</v>
      </c>
      <c r="U47" s="49">
        <f t="shared" si="7"/>
        <v>92</v>
      </c>
      <c r="V47" s="49">
        <f t="shared" si="8"/>
        <v>77</v>
      </c>
      <c r="W47" s="49">
        <f t="shared" si="9"/>
        <v>91.5</v>
      </c>
      <c r="X47" s="49">
        <f t="shared" si="10"/>
        <v>80</v>
      </c>
      <c r="Y47" s="49">
        <f t="shared" si="11"/>
        <v>92.5</v>
      </c>
      <c r="Z47" s="49">
        <f t="shared" si="12"/>
        <v>83.5</v>
      </c>
    </row>
    <row r="48" spans="1:26" x14ac:dyDescent="0.3">
      <c r="A48" s="29">
        <f t="shared" si="3"/>
        <v>45</v>
      </c>
      <c r="B48" s="30">
        <v>6</v>
      </c>
      <c r="C48" s="30">
        <v>1.5</v>
      </c>
      <c r="D48" s="30">
        <v>3</v>
      </c>
      <c r="E48" s="30">
        <v>5</v>
      </c>
      <c r="F48" s="30">
        <v>10</v>
      </c>
      <c r="G48" s="30">
        <v>3.5</v>
      </c>
      <c r="H48" s="30">
        <v>17</v>
      </c>
      <c r="I48" s="30">
        <v>11</v>
      </c>
      <c r="J48" s="30">
        <v>13</v>
      </c>
      <c r="K48" s="30">
        <v>3</v>
      </c>
      <c r="L48" s="30">
        <v>8</v>
      </c>
      <c r="M48" s="28">
        <f t="shared" si="1"/>
        <v>81</v>
      </c>
      <c r="P48" s="49">
        <f t="shared" si="2"/>
        <v>75</v>
      </c>
      <c r="Q48" s="49">
        <f t="shared" si="2"/>
        <v>79.5</v>
      </c>
      <c r="R48" s="49">
        <f t="shared" si="4"/>
        <v>78</v>
      </c>
      <c r="S48" s="49">
        <f t="shared" si="5"/>
        <v>76</v>
      </c>
      <c r="T48" s="49">
        <f t="shared" si="6"/>
        <v>71</v>
      </c>
      <c r="U48" s="49">
        <f t="shared" si="7"/>
        <v>77.5</v>
      </c>
      <c r="V48" s="49">
        <f t="shared" si="8"/>
        <v>64</v>
      </c>
      <c r="W48" s="49">
        <f t="shared" si="9"/>
        <v>70</v>
      </c>
      <c r="X48" s="49">
        <f t="shared" si="10"/>
        <v>68</v>
      </c>
      <c r="Y48" s="49">
        <f t="shared" si="11"/>
        <v>78</v>
      </c>
      <c r="Z48" s="49">
        <f t="shared" si="12"/>
        <v>73</v>
      </c>
    </row>
    <row r="49" spans="1:26" x14ac:dyDescent="0.3">
      <c r="A49" s="29">
        <f t="shared" si="3"/>
        <v>46</v>
      </c>
      <c r="B49" s="30">
        <v>4</v>
      </c>
      <c r="C49" s="30">
        <v>6</v>
      </c>
      <c r="D49" s="30">
        <v>6</v>
      </c>
      <c r="E49" s="30">
        <v>6</v>
      </c>
      <c r="F49" s="30">
        <v>19</v>
      </c>
      <c r="G49" s="30">
        <v>2</v>
      </c>
      <c r="H49" s="30">
        <v>15</v>
      </c>
      <c r="I49" s="30">
        <v>8</v>
      </c>
      <c r="J49" s="30">
        <v>9</v>
      </c>
      <c r="K49" s="30">
        <v>6</v>
      </c>
      <c r="L49" s="30">
        <v>10</v>
      </c>
      <c r="M49" s="28">
        <f t="shared" si="1"/>
        <v>91</v>
      </c>
      <c r="P49" s="49">
        <f t="shared" si="2"/>
        <v>87</v>
      </c>
      <c r="Q49" s="49">
        <f t="shared" si="2"/>
        <v>85</v>
      </c>
      <c r="R49" s="49">
        <f t="shared" si="4"/>
        <v>85</v>
      </c>
      <c r="S49" s="49">
        <f t="shared" si="5"/>
        <v>85</v>
      </c>
      <c r="T49" s="49">
        <f t="shared" si="6"/>
        <v>72</v>
      </c>
      <c r="U49" s="49">
        <f t="shared" si="7"/>
        <v>89</v>
      </c>
      <c r="V49" s="49">
        <f t="shared" si="8"/>
        <v>76</v>
      </c>
      <c r="W49" s="49">
        <f t="shared" si="9"/>
        <v>83</v>
      </c>
      <c r="X49" s="49">
        <f t="shared" si="10"/>
        <v>82</v>
      </c>
      <c r="Y49" s="49">
        <f t="shared" si="11"/>
        <v>85</v>
      </c>
      <c r="Z49" s="49">
        <f t="shared" si="12"/>
        <v>81</v>
      </c>
    </row>
    <row r="50" spans="1:26" x14ac:dyDescent="0.3">
      <c r="A50" s="29">
        <f t="shared" si="3"/>
        <v>47</v>
      </c>
      <c r="B50" s="30">
        <v>8</v>
      </c>
      <c r="C50" s="30">
        <v>12</v>
      </c>
      <c r="D50" s="30">
        <v>6</v>
      </c>
      <c r="E50" s="30">
        <v>6</v>
      </c>
      <c r="F50" s="30">
        <v>17</v>
      </c>
      <c r="G50" s="30">
        <v>7</v>
      </c>
      <c r="H50" s="30">
        <v>22</v>
      </c>
      <c r="I50" s="30">
        <v>10</v>
      </c>
      <c r="J50" s="30">
        <v>15.5</v>
      </c>
      <c r="K50" s="30">
        <v>6</v>
      </c>
      <c r="L50" s="30">
        <v>12</v>
      </c>
      <c r="M50" s="28">
        <f t="shared" si="1"/>
        <v>121.5</v>
      </c>
      <c r="P50" s="49">
        <f t="shared" si="2"/>
        <v>113.5</v>
      </c>
      <c r="Q50" s="49">
        <f t="shared" si="2"/>
        <v>109.5</v>
      </c>
      <c r="R50" s="49">
        <f t="shared" si="4"/>
        <v>115.5</v>
      </c>
      <c r="S50" s="49">
        <f t="shared" si="5"/>
        <v>115.5</v>
      </c>
      <c r="T50" s="49">
        <f t="shared" si="6"/>
        <v>104.5</v>
      </c>
      <c r="U50" s="49">
        <f t="shared" si="7"/>
        <v>114.5</v>
      </c>
      <c r="V50" s="49">
        <f t="shared" si="8"/>
        <v>99.5</v>
      </c>
      <c r="W50" s="49">
        <f t="shared" si="9"/>
        <v>111.5</v>
      </c>
      <c r="X50" s="49">
        <f t="shared" si="10"/>
        <v>106</v>
      </c>
      <c r="Y50" s="49">
        <f t="shared" si="11"/>
        <v>115.5</v>
      </c>
      <c r="Z50" s="49">
        <f t="shared" si="12"/>
        <v>109.5</v>
      </c>
    </row>
    <row r="51" spans="1:26" x14ac:dyDescent="0.3">
      <c r="A51" s="29">
        <f t="shared" si="3"/>
        <v>48</v>
      </c>
      <c r="B51" s="30">
        <v>8</v>
      </c>
      <c r="C51" s="30">
        <v>5</v>
      </c>
      <c r="D51" s="30">
        <v>6</v>
      </c>
      <c r="E51" s="30">
        <v>6</v>
      </c>
      <c r="F51" s="30">
        <v>18</v>
      </c>
      <c r="G51" s="30">
        <v>4.5</v>
      </c>
      <c r="H51" s="30">
        <v>15.5</v>
      </c>
      <c r="I51" s="30">
        <v>4</v>
      </c>
      <c r="J51" s="30">
        <v>13.5</v>
      </c>
      <c r="K51" s="30">
        <v>5</v>
      </c>
      <c r="L51" s="30">
        <v>10</v>
      </c>
      <c r="M51" s="28">
        <f t="shared" si="1"/>
        <v>95.5</v>
      </c>
      <c r="P51" s="49">
        <f t="shared" si="2"/>
        <v>87.5</v>
      </c>
      <c r="Q51" s="49">
        <f t="shared" si="2"/>
        <v>90.5</v>
      </c>
      <c r="R51" s="49">
        <f t="shared" si="4"/>
        <v>89.5</v>
      </c>
      <c r="S51" s="49">
        <f t="shared" si="5"/>
        <v>89.5</v>
      </c>
      <c r="T51" s="49">
        <f t="shared" si="6"/>
        <v>77.5</v>
      </c>
      <c r="U51" s="49">
        <f t="shared" si="7"/>
        <v>91</v>
      </c>
      <c r="V51" s="49">
        <f t="shared" si="8"/>
        <v>80</v>
      </c>
      <c r="W51" s="49">
        <f t="shared" si="9"/>
        <v>91.5</v>
      </c>
      <c r="X51" s="49">
        <f t="shared" si="10"/>
        <v>82</v>
      </c>
      <c r="Y51" s="49">
        <f t="shared" si="11"/>
        <v>90.5</v>
      </c>
      <c r="Z51" s="49">
        <f t="shared" si="12"/>
        <v>85.5</v>
      </c>
    </row>
    <row r="52" spans="1:26" x14ac:dyDescent="0.3">
      <c r="A52" s="29">
        <f t="shared" si="3"/>
        <v>49</v>
      </c>
      <c r="B52" s="30">
        <v>7</v>
      </c>
      <c r="C52" s="30">
        <v>9</v>
      </c>
      <c r="D52" s="30">
        <v>5</v>
      </c>
      <c r="E52" s="30">
        <v>6</v>
      </c>
      <c r="F52" s="30">
        <v>17</v>
      </c>
      <c r="G52" s="30">
        <v>1</v>
      </c>
      <c r="H52" s="30">
        <v>10</v>
      </c>
      <c r="I52" s="30">
        <v>10</v>
      </c>
      <c r="J52" s="30">
        <v>15.5</v>
      </c>
      <c r="K52" s="30">
        <v>3</v>
      </c>
      <c r="L52" s="30">
        <v>10</v>
      </c>
      <c r="M52" s="28">
        <f t="shared" si="1"/>
        <v>93.5</v>
      </c>
      <c r="P52" s="49">
        <f t="shared" si="2"/>
        <v>86.5</v>
      </c>
      <c r="Q52" s="49">
        <f t="shared" si="2"/>
        <v>84.5</v>
      </c>
      <c r="R52" s="49">
        <f t="shared" si="4"/>
        <v>88.5</v>
      </c>
      <c r="S52" s="49">
        <f t="shared" si="5"/>
        <v>87.5</v>
      </c>
      <c r="T52" s="49">
        <f t="shared" si="6"/>
        <v>76.5</v>
      </c>
      <c r="U52" s="49">
        <f t="shared" si="7"/>
        <v>92.5</v>
      </c>
      <c r="V52" s="49">
        <f t="shared" si="8"/>
        <v>83.5</v>
      </c>
      <c r="W52" s="49">
        <f t="shared" si="9"/>
        <v>83.5</v>
      </c>
      <c r="X52" s="49">
        <f t="shared" si="10"/>
        <v>78</v>
      </c>
      <c r="Y52" s="49">
        <f t="shared" si="11"/>
        <v>90.5</v>
      </c>
      <c r="Z52" s="49">
        <f t="shared" si="12"/>
        <v>83.5</v>
      </c>
    </row>
    <row r="53" spans="1:26" x14ac:dyDescent="0.3">
      <c r="A53" s="29">
        <f t="shared" si="3"/>
        <v>50</v>
      </c>
      <c r="B53" s="30">
        <v>6</v>
      </c>
      <c r="C53" s="30">
        <v>7.5</v>
      </c>
      <c r="D53" s="30">
        <v>5</v>
      </c>
      <c r="E53" s="30">
        <v>6</v>
      </c>
      <c r="F53" s="30">
        <v>20</v>
      </c>
      <c r="G53" s="30">
        <v>6</v>
      </c>
      <c r="H53" s="30">
        <v>17</v>
      </c>
      <c r="I53" s="30">
        <v>8</v>
      </c>
      <c r="J53" s="30">
        <v>15</v>
      </c>
      <c r="K53" s="30">
        <v>3</v>
      </c>
      <c r="L53" s="30">
        <v>11</v>
      </c>
      <c r="M53" s="28">
        <f t="shared" si="1"/>
        <v>104.5</v>
      </c>
      <c r="P53" s="49">
        <f t="shared" si="2"/>
        <v>98.5</v>
      </c>
      <c r="Q53" s="49">
        <f t="shared" si="2"/>
        <v>97</v>
      </c>
      <c r="R53" s="49">
        <f t="shared" si="4"/>
        <v>99.5</v>
      </c>
      <c r="S53" s="49">
        <f t="shared" si="5"/>
        <v>98.5</v>
      </c>
      <c r="T53" s="49">
        <f t="shared" si="6"/>
        <v>84.5</v>
      </c>
      <c r="U53" s="49">
        <f t="shared" si="7"/>
        <v>98.5</v>
      </c>
      <c r="V53" s="49">
        <f t="shared" si="8"/>
        <v>87.5</v>
      </c>
      <c r="W53" s="49">
        <f t="shared" si="9"/>
        <v>96.5</v>
      </c>
      <c r="X53" s="49">
        <f t="shared" si="10"/>
        <v>89.5</v>
      </c>
      <c r="Y53" s="49">
        <f t="shared" si="11"/>
        <v>101.5</v>
      </c>
      <c r="Z53" s="49">
        <f t="shared" si="12"/>
        <v>93.5</v>
      </c>
    </row>
    <row r="54" spans="1:26" x14ac:dyDescent="0.3">
      <c r="A54" s="29">
        <f t="shared" si="3"/>
        <v>51</v>
      </c>
      <c r="B54" s="30">
        <v>4</v>
      </c>
      <c r="C54" s="30">
        <v>6.5</v>
      </c>
      <c r="D54" s="30">
        <v>6</v>
      </c>
      <c r="E54" s="30">
        <v>6</v>
      </c>
      <c r="F54" s="30">
        <v>7</v>
      </c>
      <c r="G54" s="30">
        <v>3</v>
      </c>
      <c r="H54" s="30">
        <v>16.5</v>
      </c>
      <c r="I54" s="30">
        <v>10</v>
      </c>
      <c r="J54" s="30">
        <v>9.5</v>
      </c>
      <c r="K54" s="30">
        <v>3</v>
      </c>
      <c r="L54" s="30">
        <v>9</v>
      </c>
      <c r="M54" s="28">
        <f t="shared" si="1"/>
        <v>80.5</v>
      </c>
      <c r="P54" s="49">
        <f t="shared" si="2"/>
        <v>76.5</v>
      </c>
      <c r="Q54" s="49">
        <f t="shared" si="2"/>
        <v>74</v>
      </c>
      <c r="R54" s="49">
        <f t="shared" si="4"/>
        <v>74.5</v>
      </c>
      <c r="S54" s="49">
        <f t="shared" si="5"/>
        <v>74.5</v>
      </c>
      <c r="T54" s="49">
        <f t="shared" si="6"/>
        <v>73.5</v>
      </c>
      <c r="U54" s="49">
        <f t="shared" si="7"/>
        <v>77.5</v>
      </c>
      <c r="V54" s="49">
        <f t="shared" si="8"/>
        <v>64</v>
      </c>
      <c r="W54" s="49">
        <f t="shared" si="9"/>
        <v>70.5</v>
      </c>
      <c r="X54" s="49">
        <f t="shared" si="10"/>
        <v>71</v>
      </c>
      <c r="Y54" s="49">
        <f t="shared" si="11"/>
        <v>77.5</v>
      </c>
      <c r="Z54" s="49">
        <f t="shared" si="12"/>
        <v>71.5</v>
      </c>
    </row>
    <row r="55" spans="1:26" s="29" customFormat="1" x14ac:dyDescent="0.3">
      <c r="A55" s="29">
        <f t="shared" si="3"/>
        <v>52</v>
      </c>
      <c r="B55" s="30">
        <v>6</v>
      </c>
      <c r="C55" s="30">
        <v>2</v>
      </c>
      <c r="D55" s="30">
        <v>4</v>
      </c>
      <c r="E55" s="30">
        <v>5</v>
      </c>
      <c r="F55" s="30">
        <v>16</v>
      </c>
      <c r="G55" s="30">
        <v>1.5</v>
      </c>
      <c r="H55" s="30">
        <v>13.5</v>
      </c>
      <c r="I55" s="30">
        <v>6</v>
      </c>
      <c r="J55" s="30">
        <v>10</v>
      </c>
      <c r="K55" s="30">
        <v>4</v>
      </c>
      <c r="L55" s="30">
        <v>7.5</v>
      </c>
      <c r="M55" s="28">
        <f t="shared" si="1"/>
        <v>75.5</v>
      </c>
      <c r="P55" s="49">
        <f t="shared" si="2"/>
        <v>69.5</v>
      </c>
      <c r="Q55" s="49">
        <f t="shared" si="2"/>
        <v>73.5</v>
      </c>
      <c r="R55" s="49">
        <f t="shared" si="4"/>
        <v>71.5</v>
      </c>
      <c r="S55" s="49">
        <f t="shared" si="5"/>
        <v>70.5</v>
      </c>
      <c r="T55" s="49">
        <f t="shared" si="6"/>
        <v>59.5</v>
      </c>
      <c r="U55" s="49">
        <f t="shared" si="7"/>
        <v>74</v>
      </c>
      <c r="V55" s="49">
        <f t="shared" si="8"/>
        <v>62</v>
      </c>
      <c r="W55" s="49">
        <f t="shared" si="9"/>
        <v>69.5</v>
      </c>
      <c r="X55" s="49">
        <f t="shared" si="10"/>
        <v>65.5</v>
      </c>
      <c r="Y55" s="49">
        <f t="shared" si="11"/>
        <v>71.5</v>
      </c>
      <c r="Z55" s="49">
        <f t="shared" si="12"/>
        <v>68</v>
      </c>
    </row>
    <row r="56" spans="1:26" x14ac:dyDescent="0.3">
      <c r="A56" s="29">
        <f t="shared" si="3"/>
        <v>53</v>
      </c>
      <c r="B56" s="30">
        <v>6</v>
      </c>
      <c r="C56" s="30">
        <v>2</v>
      </c>
      <c r="D56" s="30">
        <v>4</v>
      </c>
      <c r="E56" s="30">
        <v>5</v>
      </c>
      <c r="F56" s="30">
        <v>16</v>
      </c>
      <c r="G56" s="30">
        <v>1.5</v>
      </c>
      <c r="H56" s="30">
        <v>13.5</v>
      </c>
      <c r="I56" s="30">
        <v>6</v>
      </c>
      <c r="J56" s="30">
        <v>10</v>
      </c>
      <c r="K56" s="30">
        <v>4</v>
      </c>
      <c r="L56" s="30">
        <v>7.5</v>
      </c>
      <c r="M56" s="28">
        <f t="shared" si="1"/>
        <v>75.5</v>
      </c>
      <c r="P56" s="49">
        <f t="shared" si="2"/>
        <v>69.5</v>
      </c>
      <c r="Q56" s="49">
        <f t="shared" si="2"/>
        <v>73.5</v>
      </c>
      <c r="R56" s="49">
        <f t="shared" si="4"/>
        <v>71.5</v>
      </c>
      <c r="S56" s="49">
        <f t="shared" si="5"/>
        <v>70.5</v>
      </c>
      <c r="T56" s="49">
        <f t="shared" si="6"/>
        <v>59.5</v>
      </c>
      <c r="U56" s="49">
        <f t="shared" si="7"/>
        <v>74</v>
      </c>
      <c r="V56" s="49">
        <f t="shared" si="8"/>
        <v>62</v>
      </c>
      <c r="W56" s="49">
        <f t="shared" si="9"/>
        <v>69.5</v>
      </c>
      <c r="X56" s="49">
        <f t="shared" si="10"/>
        <v>65.5</v>
      </c>
      <c r="Y56" s="49">
        <f t="shared" si="11"/>
        <v>71.5</v>
      </c>
      <c r="Z56" s="49">
        <f t="shared" si="12"/>
        <v>68</v>
      </c>
    </row>
    <row r="57" spans="1:26" x14ac:dyDescent="0.3">
      <c r="A57" s="1" t="s">
        <v>1</v>
      </c>
      <c r="B57" s="38">
        <v>11</v>
      </c>
      <c r="C57" s="38">
        <v>13</v>
      </c>
      <c r="D57" s="38">
        <v>6</v>
      </c>
      <c r="E57" s="38">
        <v>6</v>
      </c>
      <c r="F57" s="38">
        <v>21</v>
      </c>
      <c r="G57" s="38">
        <v>7</v>
      </c>
      <c r="H57" s="38">
        <v>22</v>
      </c>
      <c r="I57" s="38">
        <v>11</v>
      </c>
      <c r="J57" s="38">
        <v>18</v>
      </c>
      <c r="K57" s="38">
        <v>6</v>
      </c>
      <c r="L57" s="39">
        <v>12</v>
      </c>
      <c r="M57" s="4">
        <f>SUM(B57:L57)</f>
        <v>133</v>
      </c>
    </row>
    <row r="58" spans="1:26" x14ac:dyDescent="0.3">
      <c r="A58" s="1" t="s">
        <v>9</v>
      </c>
      <c r="B58" s="40">
        <f t="shared" ref="B58:M58" si="13">MIN(B4:B56)</f>
        <v>0</v>
      </c>
      <c r="C58" s="40">
        <f t="shared" si="13"/>
        <v>0</v>
      </c>
      <c r="D58" s="40">
        <f t="shared" si="13"/>
        <v>2</v>
      </c>
      <c r="E58" s="40">
        <f t="shared" si="13"/>
        <v>1</v>
      </c>
      <c r="F58" s="40">
        <f t="shared" si="13"/>
        <v>0</v>
      </c>
      <c r="G58" s="40">
        <f t="shared" si="13"/>
        <v>0</v>
      </c>
      <c r="H58" s="40">
        <f t="shared" si="13"/>
        <v>8.5</v>
      </c>
      <c r="I58" s="40">
        <f t="shared" si="13"/>
        <v>1</v>
      </c>
      <c r="J58" s="40">
        <f t="shared" si="13"/>
        <v>3</v>
      </c>
      <c r="K58" s="40">
        <f t="shared" si="13"/>
        <v>0</v>
      </c>
      <c r="L58" s="39">
        <f t="shared" si="13"/>
        <v>0</v>
      </c>
      <c r="M58" s="29">
        <f t="shared" si="13"/>
        <v>41</v>
      </c>
    </row>
    <row r="59" spans="1:26" x14ac:dyDescent="0.3">
      <c r="A59" s="1" t="s">
        <v>10</v>
      </c>
      <c r="B59" s="40">
        <f t="shared" ref="B59:M59" si="14">MAX(B4:B56)</f>
        <v>9</v>
      </c>
      <c r="C59" s="40">
        <f t="shared" si="14"/>
        <v>12</v>
      </c>
      <c r="D59" s="40">
        <f t="shared" si="14"/>
        <v>6</v>
      </c>
      <c r="E59" s="40">
        <f t="shared" si="14"/>
        <v>6</v>
      </c>
      <c r="F59" s="40">
        <f t="shared" si="14"/>
        <v>21</v>
      </c>
      <c r="G59" s="40">
        <f t="shared" si="14"/>
        <v>7</v>
      </c>
      <c r="H59" s="40">
        <f t="shared" si="14"/>
        <v>22</v>
      </c>
      <c r="I59" s="40">
        <f t="shared" si="14"/>
        <v>11</v>
      </c>
      <c r="J59" s="40">
        <f t="shared" si="14"/>
        <v>18</v>
      </c>
      <c r="K59" s="40">
        <f t="shared" si="14"/>
        <v>6</v>
      </c>
      <c r="L59" s="39">
        <f t="shared" si="14"/>
        <v>12</v>
      </c>
      <c r="M59" s="29">
        <f t="shared" si="14"/>
        <v>121.5</v>
      </c>
    </row>
    <row r="60" spans="1:26" x14ac:dyDescent="0.3">
      <c r="A60" s="1" t="s">
        <v>6</v>
      </c>
      <c r="B60" s="5">
        <f>AVERAGE(B4:B56)</f>
        <v>5.8773584905660377</v>
      </c>
      <c r="C60" s="5">
        <f t="shared" ref="C60:M60" si="15">AVERAGE(C4:C56)</f>
        <v>5.6698113207547172</v>
      </c>
      <c r="D60" s="5">
        <f t="shared" si="15"/>
        <v>5.3396226415094343</v>
      </c>
      <c r="E60" s="5">
        <f t="shared" si="15"/>
        <v>5.1132075471698117</v>
      </c>
      <c r="F60" s="5">
        <f t="shared" si="15"/>
        <v>15.075471698113208</v>
      </c>
      <c r="G60" s="5">
        <f t="shared" si="15"/>
        <v>3.7452830188679247</v>
      </c>
      <c r="H60" s="5">
        <f t="shared" si="15"/>
        <v>16.660377358490567</v>
      </c>
      <c r="I60" s="5">
        <f t="shared" si="15"/>
        <v>6.0283018867924527</v>
      </c>
      <c r="J60" s="5">
        <f t="shared" si="15"/>
        <v>12.69811320754717</v>
      </c>
      <c r="K60" s="5">
        <f t="shared" si="15"/>
        <v>3.7924528301886791</v>
      </c>
      <c r="L60" s="5">
        <f t="shared" si="15"/>
        <v>9.566037735849056</v>
      </c>
      <c r="M60" s="5">
        <f t="shared" si="15"/>
        <v>89.566037735849051</v>
      </c>
    </row>
    <row r="61" spans="1:26" x14ac:dyDescent="0.3">
      <c r="A61" s="1" t="s">
        <v>2</v>
      </c>
      <c r="B61" s="5">
        <f>B60/B57</f>
        <v>0.53430531732418529</v>
      </c>
      <c r="C61" s="5">
        <f>C60/C57</f>
        <v>0.43613933236574748</v>
      </c>
      <c r="D61" s="5">
        <f t="shared" ref="D61:L61" si="16">D60/D57</f>
        <v>0.88993710691823902</v>
      </c>
      <c r="E61" s="5">
        <f t="shared" si="16"/>
        <v>0.85220125786163525</v>
      </c>
      <c r="F61" s="5">
        <f t="shared" si="16"/>
        <v>0.71787960467205758</v>
      </c>
      <c r="G61" s="5">
        <f t="shared" si="16"/>
        <v>0.53504043126684642</v>
      </c>
      <c r="H61" s="5">
        <f t="shared" si="16"/>
        <v>0.75728987993138941</v>
      </c>
      <c r="I61" s="5">
        <f t="shared" si="16"/>
        <v>0.5480274442538593</v>
      </c>
      <c r="J61" s="5">
        <f t="shared" si="16"/>
        <v>0.70545073375262057</v>
      </c>
      <c r="K61" s="5">
        <f t="shared" si="16"/>
        <v>0.63207547169811318</v>
      </c>
      <c r="L61" s="5">
        <f t="shared" si="16"/>
        <v>0.79716981132075471</v>
      </c>
      <c r="M61" s="5">
        <f>SUM(B61:L61)/B68</f>
        <v>0.67322876285140432</v>
      </c>
      <c r="N61" s="5"/>
    </row>
    <row r="62" spans="1:26" x14ac:dyDescent="0.3">
      <c r="A62" s="1" t="s">
        <v>4</v>
      </c>
      <c r="B62" s="5">
        <f>_xlfn.VAR.S(B4:B56)</f>
        <v>3.3837082728592147</v>
      </c>
      <c r="C62" s="5">
        <f t="shared" ref="C62:M62" si="17">_xlfn.VAR.S(C4:C56)</f>
        <v>11.162917271407839</v>
      </c>
      <c r="D62" s="5">
        <f t="shared" si="17"/>
        <v>0.88243831640057979</v>
      </c>
      <c r="E62" s="5">
        <f t="shared" si="17"/>
        <v>1.4869375907111755</v>
      </c>
      <c r="F62" s="5">
        <f t="shared" si="17"/>
        <v>26.523040638606673</v>
      </c>
      <c r="G62" s="5">
        <f t="shared" si="17"/>
        <v>4.5059869375907118</v>
      </c>
      <c r="H62" s="5">
        <f t="shared" si="17"/>
        <v>11.065130624092875</v>
      </c>
      <c r="I62" s="5">
        <f t="shared" si="17"/>
        <v>9.1962989840348328</v>
      </c>
      <c r="J62" s="5">
        <f t="shared" si="17"/>
        <v>12.666727140783747</v>
      </c>
      <c r="K62" s="5">
        <f t="shared" si="17"/>
        <v>2.600326560232221</v>
      </c>
      <c r="L62" s="5">
        <f t="shared" si="17"/>
        <v>8.6349782293178539</v>
      </c>
      <c r="M62" s="5">
        <f t="shared" si="17"/>
        <v>296.07728592162533</v>
      </c>
    </row>
    <row r="63" spans="1:26" x14ac:dyDescent="0.3">
      <c r="A63" s="1" t="s">
        <v>5</v>
      </c>
      <c r="B63" s="5">
        <f t="shared" ref="B63:M63" si="18">SQRT(B62)</f>
        <v>1.8394858718835583</v>
      </c>
      <c r="C63" s="5">
        <f t="shared" si="18"/>
        <v>3.3410952203443469</v>
      </c>
      <c r="D63" s="5">
        <f t="shared" si="18"/>
        <v>0.93938187996180755</v>
      </c>
      <c r="E63" s="5">
        <f t="shared" si="18"/>
        <v>1.2194005046379042</v>
      </c>
      <c r="F63" s="5">
        <f t="shared" si="18"/>
        <v>5.1500524889176296</v>
      </c>
      <c r="G63" s="5">
        <f t="shared" si="18"/>
        <v>2.122731009240387</v>
      </c>
      <c r="H63" s="5">
        <f t="shared" si="18"/>
        <v>3.3264291100356962</v>
      </c>
      <c r="I63" s="5">
        <f t="shared" si="18"/>
        <v>3.0325400218356284</v>
      </c>
      <c r="J63" s="5">
        <f t="shared" si="18"/>
        <v>3.5590345798803007</v>
      </c>
      <c r="K63" s="5">
        <f t="shared" si="18"/>
        <v>1.6125528085096068</v>
      </c>
      <c r="L63" s="5">
        <f t="shared" si="18"/>
        <v>2.9385333466404382</v>
      </c>
      <c r="M63" s="6">
        <f t="shared" si="18"/>
        <v>17.206896463965411</v>
      </c>
    </row>
    <row r="64" spans="1:26" s="29" customFormat="1" x14ac:dyDescent="0.3">
      <c r="A64" s="1"/>
      <c r="B64" s="5"/>
      <c r="C64" s="5"/>
      <c r="D64" s="5"/>
      <c r="E64" s="5"/>
      <c r="F64" s="5"/>
      <c r="G64" s="5"/>
      <c r="H64" s="5"/>
      <c r="I64" s="5"/>
      <c r="J64" s="5"/>
      <c r="K64" s="5"/>
      <c r="L64" s="5"/>
      <c r="M64" s="50" t="s">
        <v>60</v>
      </c>
    </row>
    <row r="65" spans="1:13" x14ac:dyDescent="0.3">
      <c r="A65" s="1" t="s">
        <v>59</v>
      </c>
      <c r="B65" s="5">
        <f>CORREL(B4:B56,P4:P56)</f>
        <v>0.41715503592967318</v>
      </c>
      <c r="C65" s="5">
        <f t="shared" ref="C65:L65" si="19">CORREL(C4:C56,Q4:Q56)</f>
        <v>0.45239194904086755</v>
      </c>
      <c r="D65" s="5">
        <f t="shared" si="19"/>
        <v>0.43490409597766544</v>
      </c>
      <c r="E65" s="5">
        <f t="shared" si="19"/>
        <v>0.38265255273461707</v>
      </c>
      <c r="F65" s="5">
        <f t="shared" si="19"/>
        <v>0.40795343614894619</v>
      </c>
      <c r="G65" s="5">
        <f t="shared" si="19"/>
        <v>0.34029148298969752</v>
      </c>
      <c r="H65" s="5">
        <f t="shared" si="19"/>
        <v>0.61022264874438159</v>
      </c>
      <c r="I65" s="5">
        <f t="shared" si="19"/>
        <v>0.32550010614978792</v>
      </c>
      <c r="J65" s="5">
        <f t="shared" si="19"/>
        <v>0.58967381158790899</v>
      </c>
      <c r="K65" s="5">
        <f t="shared" si="19"/>
        <v>0.66295826326351148</v>
      </c>
      <c r="L65" s="5">
        <f t="shared" si="19"/>
        <v>0.35605698749039905</v>
      </c>
      <c r="M65" s="5">
        <f>MEDIAN(B65:L65)</f>
        <v>0.41715503592967318</v>
      </c>
    </row>
    <row r="68" spans="1:13" x14ac:dyDescent="0.3">
      <c r="A68" s="1" t="s">
        <v>61</v>
      </c>
      <c r="B68" s="5">
        <f>COUNT(B4:L4)</f>
        <v>11</v>
      </c>
    </row>
    <row r="69" spans="1:13" x14ac:dyDescent="0.3">
      <c r="A69" s="1" t="s">
        <v>7</v>
      </c>
      <c r="B69" s="5">
        <f>SUM(B62:L62)</f>
        <v>92.108490566037716</v>
      </c>
    </row>
    <row r="70" spans="1:13" x14ac:dyDescent="0.3">
      <c r="A70" s="1" t="s">
        <v>4</v>
      </c>
      <c r="B70" s="5">
        <f>VAR(M4:M56)</f>
        <v>296.07728592162533</v>
      </c>
    </row>
    <row r="71" spans="1:13" x14ac:dyDescent="0.3">
      <c r="A71" s="1" t="s">
        <v>13</v>
      </c>
      <c r="B71" s="43">
        <f>(B68/(B68-1))*(1-B69/B70)</f>
        <v>0.75779428399157334</v>
      </c>
    </row>
    <row r="72" spans="1:13" x14ac:dyDescent="0.3">
      <c r="B72" s="2"/>
      <c r="C72" s="2"/>
      <c r="D72" s="2"/>
      <c r="E72" s="2"/>
      <c r="F72" s="2"/>
      <c r="G72" s="2"/>
      <c r="H72" s="2"/>
    </row>
    <row r="73" spans="1:13" x14ac:dyDescent="0.3">
      <c r="B73" s="2"/>
      <c r="C73" s="2"/>
      <c r="D73" s="2"/>
      <c r="E73" s="2"/>
      <c r="F73" s="2"/>
      <c r="G73" s="2"/>
      <c r="H73" s="2"/>
    </row>
    <row r="74" spans="1:13" x14ac:dyDescent="0.3">
      <c r="B74" s="19"/>
      <c r="C74" s="19"/>
      <c r="D74" s="19"/>
      <c r="E74" s="19"/>
      <c r="F74" s="19"/>
      <c r="G74" s="19"/>
      <c r="H74" s="19"/>
      <c r="I74" s="19"/>
      <c r="J74" s="27"/>
      <c r="K74" s="27"/>
      <c r="L74" s="27"/>
      <c r="M74" s="19"/>
    </row>
    <row r="75" spans="1:13" x14ac:dyDescent="0.3">
      <c r="B75" s="19"/>
      <c r="C75" s="19"/>
      <c r="D75" s="19"/>
      <c r="E75" s="19"/>
      <c r="F75" s="19"/>
      <c r="G75" s="19"/>
      <c r="H75" s="19"/>
      <c r="I75" s="19"/>
      <c r="J75" s="27"/>
      <c r="K75" s="27"/>
      <c r="L75" s="27"/>
      <c r="M75" s="19"/>
    </row>
    <row r="76" spans="1:13" x14ac:dyDescent="0.3">
      <c r="B76" s="19"/>
      <c r="C76" s="19"/>
      <c r="D76" s="19"/>
      <c r="E76" s="19"/>
      <c r="F76" s="19"/>
      <c r="G76" s="19"/>
      <c r="H76" s="19"/>
      <c r="I76" s="19"/>
      <c r="J76" s="27"/>
      <c r="K76" s="27"/>
      <c r="L76" s="27"/>
      <c r="M76" s="19"/>
    </row>
    <row r="77" spans="1:13" x14ac:dyDescent="0.3">
      <c r="A77" s="25"/>
      <c r="B77" s="19"/>
      <c r="C77" s="19"/>
      <c r="D77" s="19"/>
      <c r="E77" s="19"/>
      <c r="F77" s="19"/>
      <c r="G77" s="19"/>
      <c r="H77" s="19"/>
      <c r="I77" s="19"/>
      <c r="J77" s="27"/>
      <c r="K77" s="27"/>
      <c r="L77" s="27"/>
      <c r="M77" s="19"/>
    </row>
    <row r="78" spans="1:13" x14ac:dyDescent="0.3">
      <c r="B78" s="19"/>
      <c r="C78" s="19"/>
      <c r="D78" s="19"/>
      <c r="E78" s="19"/>
      <c r="F78" s="19"/>
      <c r="G78" s="19"/>
      <c r="H78" s="19"/>
      <c r="I78" s="19"/>
      <c r="J78" s="27"/>
      <c r="K78" s="27"/>
      <c r="L78" s="27"/>
      <c r="M78" s="19"/>
    </row>
    <row r="79" spans="1:13" x14ac:dyDescent="0.3">
      <c r="B79" s="19"/>
      <c r="C79" s="19"/>
      <c r="D79" s="19"/>
      <c r="E79" s="19"/>
      <c r="F79" s="19"/>
      <c r="G79" s="19"/>
      <c r="H79" s="19"/>
      <c r="I79" s="19"/>
      <c r="J79" s="27"/>
      <c r="K79" s="27"/>
      <c r="L79" s="27"/>
      <c r="M79" s="19"/>
    </row>
    <row r="80" spans="1:13" x14ac:dyDescent="0.3">
      <c r="B80" s="19"/>
      <c r="C80" s="19"/>
      <c r="D80" s="19"/>
      <c r="E80" s="19"/>
      <c r="F80" s="19"/>
      <c r="G80" s="19"/>
      <c r="H80" s="19"/>
      <c r="I80" s="19"/>
      <c r="J80" s="27"/>
      <c r="K80" s="27"/>
      <c r="L80" s="27"/>
      <c r="M80" s="19"/>
    </row>
    <row r="81" spans="1:18" x14ac:dyDescent="0.3">
      <c r="B81" s="19"/>
      <c r="C81" s="19"/>
      <c r="D81" s="19"/>
      <c r="E81" s="19"/>
      <c r="F81" s="19"/>
      <c r="G81" s="19"/>
      <c r="H81" s="19"/>
      <c r="I81" s="19"/>
      <c r="J81" s="27"/>
      <c r="K81" s="27"/>
      <c r="L81" s="27"/>
      <c r="M81" s="19"/>
    </row>
    <row r="82" spans="1:18" x14ac:dyDescent="0.3">
      <c r="B82" s="21"/>
      <c r="C82" s="21"/>
      <c r="D82" s="21"/>
      <c r="E82" s="21"/>
      <c r="F82" s="21"/>
      <c r="G82" s="21"/>
      <c r="H82" s="21"/>
      <c r="I82" s="21"/>
      <c r="J82" s="21"/>
      <c r="K82" s="21"/>
      <c r="L82" s="21"/>
      <c r="M82" s="21"/>
      <c r="N82" s="22"/>
    </row>
    <row r="83" spans="1:18" x14ac:dyDescent="0.3">
      <c r="B83" s="9"/>
      <c r="C83" s="9"/>
      <c r="D83" s="9"/>
      <c r="E83" s="9"/>
      <c r="F83" s="9"/>
      <c r="G83" s="9"/>
      <c r="H83" s="9"/>
      <c r="I83" s="9"/>
      <c r="J83" s="9"/>
      <c r="K83" s="9"/>
      <c r="L83" s="9"/>
      <c r="M83" s="9"/>
      <c r="N83" s="23"/>
    </row>
    <row r="84" spans="1:18" x14ac:dyDescent="0.3">
      <c r="B84" s="20"/>
      <c r="C84" s="9"/>
      <c r="D84" s="9"/>
      <c r="E84" s="9"/>
      <c r="F84" s="9"/>
      <c r="G84" s="9"/>
      <c r="H84" s="9"/>
      <c r="I84" s="9"/>
      <c r="J84" s="9"/>
      <c r="K84" s="9"/>
      <c r="L84" s="9"/>
      <c r="M84" s="9"/>
      <c r="N84" s="23"/>
    </row>
    <row r="85" spans="1:18" x14ac:dyDescent="0.3">
      <c r="B85" s="18"/>
      <c r="C85" s="18"/>
      <c r="D85" s="18"/>
      <c r="E85" s="18"/>
      <c r="F85" s="18"/>
      <c r="G85" s="18"/>
      <c r="H85" s="18"/>
      <c r="I85" s="18"/>
      <c r="J85" s="18"/>
      <c r="K85" s="18"/>
      <c r="L85" s="18"/>
      <c r="M85" s="18"/>
      <c r="N85" s="9"/>
    </row>
    <row r="86" spans="1:18" x14ac:dyDescent="0.3">
      <c r="B86" s="9"/>
      <c r="C86" s="10"/>
      <c r="D86" s="10"/>
      <c r="E86" s="10"/>
      <c r="F86" s="10"/>
      <c r="G86" s="10"/>
      <c r="H86" s="10"/>
      <c r="I86" s="10"/>
      <c r="J86" s="10"/>
      <c r="K86" s="10"/>
      <c r="L86" s="10"/>
      <c r="M86" s="10"/>
      <c r="N86" s="9"/>
    </row>
    <row r="87" spans="1:18" x14ac:dyDescent="0.3">
      <c r="B87" s="9"/>
      <c r="C87" s="10"/>
      <c r="D87" s="10"/>
      <c r="E87" s="10"/>
      <c r="F87" s="10"/>
      <c r="G87" s="10"/>
      <c r="H87" s="10"/>
      <c r="I87" s="10"/>
      <c r="J87" s="10"/>
      <c r="K87" s="10"/>
      <c r="L87" s="10"/>
      <c r="M87" s="10"/>
      <c r="N87" s="9"/>
    </row>
    <row r="88" spans="1:18" x14ac:dyDescent="0.3">
      <c r="B88" s="9"/>
      <c r="C88" s="10"/>
      <c r="D88" s="10"/>
      <c r="E88" s="10"/>
      <c r="F88" s="10"/>
      <c r="G88" s="10"/>
      <c r="H88" s="10"/>
      <c r="I88" s="10"/>
      <c r="J88" s="10"/>
      <c r="K88" s="10"/>
      <c r="L88" s="10"/>
      <c r="M88" s="10"/>
      <c r="N88" s="9"/>
    </row>
    <row r="89" spans="1:18" x14ac:dyDescent="0.3">
      <c r="B89" s="9"/>
      <c r="C89" s="10"/>
      <c r="D89" s="10"/>
      <c r="E89" s="10"/>
      <c r="F89" s="10"/>
      <c r="G89" s="10"/>
      <c r="H89" s="10"/>
      <c r="I89" s="10"/>
      <c r="J89" s="10"/>
      <c r="K89" s="10"/>
      <c r="L89" s="10"/>
      <c r="M89" s="10"/>
      <c r="N89" s="4"/>
    </row>
    <row r="90" spans="1:18" x14ac:dyDescent="0.3">
      <c r="B90" s="9"/>
      <c r="C90" s="10"/>
      <c r="D90" s="10"/>
      <c r="E90" s="10"/>
      <c r="F90" s="10"/>
      <c r="G90" s="10"/>
      <c r="H90" s="10"/>
      <c r="I90" s="10"/>
      <c r="J90" s="10"/>
      <c r="K90" s="10"/>
      <c r="L90" s="10"/>
      <c r="M90" s="10"/>
      <c r="N90" s="4"/>
    </row>
    <row r="91" spans="1:18" x14ac:dyDescent="0.3">
      <c r="B91" s="9"/>
      <c r="C91" s="10"/>
      <c r="D91" s="10"/>
      <c r="E91" s="10"/>
      <c r="F91" s="10"/>
      <c r="G91" s="10"/>
      <c r="H91" s="10"/>
      <c r="I91" s="10"/>
      <c r="J91" s="10"/>
      <c r="K91" s="10"/>
      <c r="L91" s="10"/>
      <c r="M91" s="10"/>
      <c r="N91" s="4"/>
    </row>
    <row r="92" spans="1:18" x14ac:dyDescent="0.3">
      <c r="B92" s="9"/>
      <c r="C92" s="10"/>
      <c r="D92" s="10"/>
      <c r="E92" s="10"/>
      <c r="F92" s="10"/>
      <c r="G92" s="10"/>
      <c r="H92" s="10"/>
      <c r="I92" s="10"/>
      <c r="J92" s="10"/>
      <c r="K92" s="10"/>
      <c r="L92" s="10"/>
      <c r="M92" s="10"/>
      <c r="N92" s="4"/>
    </row>
    <row r="93" spans="1:18" x14ac:dyDescent="0.3">
      <c r="B93" s="9"/>
      <c r="C93" s="10"/>
      <c r="D93" s="10"/>
      <c r="E93" s="10"/>
      <c r="F93" s="10"/>
      <c r="G93" s="10"/>
      <c r="H93" s="10"/>
      <c r="I93" s="10"/>
      <c r="J93" s="10"/>
      <c r="K93" s="10"/>
      <c r="L93" s="10"/>
      <c r="M93" s="10"/>
      <c r="N93" s="4"/>
      <c r="O93" s="7"/>
      <c r="P93" s="7"/>
      <c r="Q93" s="7"/>
      <c r="R93" s="7"/>
    </row>
    <row r="94" spans="1:18" x14ac:dyDescent="0.3">
      <c r="B94" s="8"/>
      <c r="C94" s="4"/>
      <c r="D94" s="4"/>
      <c r="E94" s="4"/>
      <c r="F94" s="4"/>
      <c r="G94" s="4"/>
      <c r="H94" s="4"/>
      <c r="I94" s="4"/>
      <c r="J94" s="4"/>
      <c r="K94" s="4"/>
      <c r="L94" s="4"/>
      <c r="M94" s="4"/>
      <c r="N94" s="4"/>
      <c r="O94" s="7"/>
      <c r="P94" s="7"/>
      <c r="Q94" s="7"/>
      <c r="R94" s="7"/>
    </row>
    <row r="95" spans="1:18" x14ac:dyDescent="0.3">
      <c r="B95" s="4"/>
      <c r="C95" s="4"/>
      <c r="D95" s="4"/>
      <c r="E95" s="4"/>
      <c r="F95" s="4"/>
      <c r="G95" s="4"/>
      <c r="H95" s="4"/>
      <c r="I95" s="4"/>
      <c r="J95" s="4"/>
      <c r="K95" s="4"/>
      <c r="L95" s="4"/>
      <c r="M95" s="4"/>
      <c r="N95" s="4"/>
      <c r="O95" s="7"/>
      <c r="P95" s="7"/>
      <c r="Q95" s="7"/>
      <c r="R95" s="7"/>
    </row>
    <row r="96" spans="1:18" x14ac:dyDescent="0.3">
      <c r="A96" s="4"/>
      <c r="B96" s="8"/>
      <c r="C96" s="8"/>
      <c r="D96" s="8"/>
      <c r="E96" s="8"/>
      <c r="F96" s="8"/>
      <c r="G96" s="8"/>
      <c r="H96" s="8"/>
      <c r="I96" s="8"/>
      <c r="J96" s="8"/>
      <c r="K96" s="8"/>
      <c r="L96" s="8"/>
      <c r="M96" s="4"/>
      <c r="N96" s="4"/>
      <c r="O96" s="7"/>
      <c r="P96" s="7"/>
      <c r="Q96" s="7"/>
      <c r="R96" s="7"/>
    </row>
    <row r="97" spans="1:18" x14ac:dyDescent="0.3">
      <c r="A97" s="4"/>
      <c r="B97" s="4"/>
      <c r="C97" s="4"/>
      <c r="D97" s="4"/>
      <c r="E97" s="4"/>
      <c r="F97" s="4"/>
      <c r="G97" s="4"/>
      <c r="H97" s="4"/>
      <c r="I97" s="4"/>
      <c r="J97" s="4"/>
      <c r="K97" s="4"/>
      <c r="L97" s="4"/>
      <c r="M97" s="4"/>
      <c r="N97" s="4"/>
      <c r="O97" s="7"/>
      <c r="P97" s="7"/>
      <c r="Q97" s="7"/>
      <c r="R97" s="7"/>
    </row>
    <row r="98" spans="1:18" x14ac:dyDescent="0.3">
      <c r="A98" s="4"/>
      <c r="B98" s="4"/>
      <c r="C98" s="4"/>
      <c r="D98" s="4"/>
      <c r="E98" s="4"/>
      <c r="F98" s="4"/>
      <c r="G98" s="4"/>
      <c r="H98" s="4"/>
      <c r="I98" s="4"/>
      <c r="J98" s="4"/>
      <c r="K98" s="4"/>
      <c r="L98" s="4"/>
      <c r="M98" s="4"/>
      <c r="N98" s="4"/>
      <c r="O98" s="7"/>
      <c r="P98" s="7"/>
      <c r="Q98" s="7"/>
      <c r="R98" s="7"/>
    </row>
    <row r="99" spans="1:18" x14ac:dyDescent="0.3">
      <c r="A99" s="4"/>
      <c r="B99" s="4"/>
      <c r="C99" s="4"/>
      <c r="D99" s="4"/>
      <c r="E99" s="4"/>
      <c r="F99" s="4"/>
      <c r="G99" s="4"/>
      <c r="H99" s="4"/>
      <c r="I99" s="4"/>
      <c r="J99" s="4"/>
      <c r="K99" s="4"/>
      <c r="L99" s="4"/>
      <c r="M99" s="4"/>
      <c r="N99" s="4"/>
      <c r="O99" s="7"/>
      <c r="P99" s="7"/>
      <c r="Q99" s="7"/>
      <c r="R99" s="7"/>
    </row>
    <row r="100" spans="1:18" x14ac:dyDescent="0.3">
      <c r="A100" s="4"/>
      <c r="B100" s="4"/>
      <c r="C100" s="4"/>
      <c r="D100" s="4"/>
      <c r="E100" s="4"/>
      <c r="F100" s="4"/>
      <c r="G100" s="4"/>
      <c r="H100" s="4"/>
      <c r="I100" s="4"/>
      <c r="J100" s="4"/>
      <c r="K100" s="4"/>
      <c r="L100" s="4"/>
      <c r="M100" s="4"/>
      <c r="N100" s="4"/>
      <c r="O100" s="7"/>
      <c r="P100" s="7"/>
      <c r="Q100" s="7"/>
      <c r="R100" s="7"/>
    </row>
    <row r="101" spans="1:18" x14ac:dyDescent="0.3">
      <c r="A101" s="4"/>
      <c r="B101" s="4"/>
      <c r="C101" s="4"/>
      <c r="D101" s="4"/>
      <c r="E101" s="4"/>
      <c r="F101" s="4"/>
      <c r="G101" s="4"/>
      <c r="H101" s="4"/>
      <c r="I101" s="4"/>
      <c r="J101" s="4"/>
      <c r="K101" s="4"/>
      <c r="L101" s="4"/>
      <c r="M101" s="4"/>
      <c r="N101" s="4"/>
      <c r="O101" s="7"/>
      <c r="P101" s="7"/>
      <c r="Q101" s="7"/>
      <c r="R101" s="7"/>
    </row>
    <row r="102" spans="1:18" x14ac:dyDescent="0.3">
      <c r="A102" s="4"/>
      <c r="B102" s="4"/>
      <c r="C102" s="4"/>
      <c r="D102" s="4"/>
      <c r="E102" s="4"/>
      <c r="F102" s="4"/>
      <c r="G102" s="4"/>
      <c r="H102" s="4"/>
      <c r="I102" s="4"/>
      <c r="J102" s="4"/>
      <c r="K102" s="4"/>
      <c r="L102" s="4"/>
      <c r="M102" s="4"/>
      <c r="N102" s="4"/>
      <c r="O102" s="7"/>
      <c r="P102" s="7"/>
      <c r="Q102" s="7"/>
      <c r="R102" s="7"/>
    </row>
    <row r="103" spans="1:18" x14ac:dyDescent="0.3">
      <c r="A103" s="4"/>
      <c r="B103" s="4"/>
      <c r="C103" s="4"/>
      <c r="D103" s="4"/>
      <c r="E103" s="4"/>
      <c r="F103" s="4"/>
      <c r="G103" s="4"/>
      <c r="H103" s="4"/>
      <c r="I103" s="4"/>
      <c r="J103" s="4"/>
      <c r="K103" s="4"/>
      <c r="L103" s="4"/>
      <c r="M103" s="4"/>
      <c r="N103" s="4"/>
      <c r="O103" s="7"/>
      <c r="P103" s="7"/>
      <c r="Q103" s="7"/>
      <c r="R103" s="7"/>
    </row>
    <row r="104" spans="1:18" x14ac:dyDescent="0.3">
      <c r="A104" s="4"/>
      <c r="B104" s="4"/>
      <c r="C104" s="4"/>
      <c r="D104" s="4"/>
      <c r="E104" s="4"/>
      <c r="F104" s="4"/>
      <c r="G104" s="4"/>
      <c r="H104" s="4"/>
      <c r="I104" s="4"/>
      <c r="J104" s="4"/>
      <c r="K104" s="4"/>
      <c r="L104" s="4"/>
      <c r="M104" s="4"/>
      <c r="N104" s="4"/>
      <c r="O104" s="7"/>
      <c r="P104" s="7"/>
      <c r="Q104" s="7"/>
      <c r="R104" s="7"/>
    </row>
    <row r="105" spans="1:18" x14ac:dyDescent="0.3">
      <c r="A105" s="4"/>
      <c r="B105" s="4"/>
      <c r="C105" s="4"/>
      <c r="D105" s="4"/>
      <c r="E105" s="4"/>
      <c r="F105" s="4"/>
      <c r="G105" s="4"/>
      <c r="H105" s="4"/>
      <c r="I105" s="4"/>
      <c r="J105" s="4"/>
      <c r="K105" s="4"/>
      <c r="L105" s="4"/>
      <c r="M105" s="4"/>
      <c r="N105" s="4"/>
      <c r="O105" s="7"/>
      <c r="P105" s="7"/>
      <c r="Q105" s="7"/>
      <c r="R105" s="7"/>
    </row>
    <row r="106" spans="1:18" x14ac:dyDescent="0.3">
      <c r="A106" s="4"/>
      <c r="B106" s="4"/>
      <c r="C106" s="4"/>
      <c r="D106" s="4"/>
      <c r="E106" s="4"/>
      <c r="F106" s="4"/>
      <c r="G106" s="4"/>
      <c r="H106" s="4"/>
      <c r="I106" s="4"/>
      <c r="J106" s="4"/>
      <c r="K106" s="4"/>
      <c r="L106" s="4"/>
      <c r="M106" s="4"/>
      <c r="N106" s="4"/>
      <c r="O106" s="7"/>
      <c r="P106" s="7"/>
      <c r="Q106" s="7"/>
      <c r="R106" s="7"/>
    </row>
    <row r="107" spans="1:18" x14ac:dyDescent="0.3">
      <c r="A107" s="4"/>
      <c r="B107" s="4"/>
      <c r="C107" s="4"/>
      <c r="D107" s="4"/>
      <c r="E107" s="4"/>
      <c r="F107" s="4"/>
      <c r="G107" s="4"/>
      <c r="H107" s="4"/>
      <c r="I107" s="4"/>
      <c r="J107" s="4"/>
      <c r="K107" s="4"/>
      <c r="L107" s="4"/>
      <c r="M107" s="4"/>
      <c r="N107" s="4"/>
      <c r="O107" s="7"/>
      <c r="P107" s="7"/>
      <c r="Q107" s="7"/>
      <c r="R107" s="7"/>
    </row>
    <row r="108" spans="1:18" x14ac:dyDescent="0.3">
      <c r="A108" s="4"/>
      <c r="B108" s="4"/>
      <c r="C108" s="4"/>
      <c r="D108" s="4"/>
      <c r="E108" s="4"/>
      <c r="F108" s="4"/>
      <c r="G108" s="4"/>
      <c r="H108" s="4"/>
      <c r="I108" s="4"/>
      <c r="J108" s="4"/>
      <c r="K108" s="4"/>
      <c r="L108" s="4"/>
      <c r="M108" s="4"/>
      <c r="N108" s="4"/>
      <c r="O108" s="7"/>
      <c r="P108" s="7"/>
      <c r="Q108" s="7"/>
      <c r="R108" s="7"/>
    </row>
    <row r="109" spans="1:18" x14ac:dyDescent="0.3">
      <c r="A109" s="4"/>
      <c r="B109" s="4"/>
      <c r="C109" s="4"/>
      <c r="D109" s="4"/>
      <c r="E109" s="4"/>
      <c r="F109" s="4"/>
      <c r="G109" s="4"/>
      <c r="H109" s="4"/>
      <c r="I109" s="4"/>
      <c r="J109" s="4"/>
      <c r="K109" s="4"/>
      <c r="L109" s="4"/>
      <c r="M109" s="4"/>
      <c r="N109" s="4"/>
    </row>
    <row r="110" spans="1:18" x14ac:dyDescent="0.3">
      <c r="A110" s="4"/>
      <c r="B110" s="4"/>
      <c r="C110" s="4"/>
      <c r="D110" s="4"/>
      <c r="E110" s="4"/>
      <c r="F110" s="4"/>
      <c r="G110" s="4"/>
      <c r="H110" s="4"/>
      <c r="I110" s="4"/>
      <c r="J110" s="4"/>
      <c r="K110" s="4"/>
      <c r="L110" s="4"/>
      <c r="M110" s="4"/>
      <c r="N110" s="4"/>
    </row>
    <row r="111" spans="1:18" x14ac:dyDescent="0.3">
      <c r="A111" s="4"/>
      <c r="B111" s="4"/>
      <c r="C111" s="4"/>
      <c r="D111" s="4"/>
      <c r="E111" s="4"/>
      <c r="F111" s="4"/>
      <c r="G111" s="4"/>
      <c r="H111" s="4"/>
      <c r="I111" s="4"/>
      <c r="J111" s="4"/>
      <c r="K111" s="4"/>
      <c r="L111" s="4"/>
      <c r="M111" s="4"/>
      <c r="N111" s="4"/>
    </row>
    <row r="112" spans="1:18" x14ac:dyDescent="0.3">
      <c r="A112" s="4"/>
      <c r="B112" s="4"/>
      <c r="C112" s="4"/>
      <c r="D112" s="4"/>
      <c r="E112" s="4"/>
      <c r="F112" s="4"/>
      <c r="G112" s="4"/>
      <c r="H112" s="4"/>
      <c r="I112" s="4"/>
      <c r="J112" s="4"/>
      <c r="K112" s="4"/>
      <c r="L112" s="4"/>
      <c r="M112" s="4"/>
      <c r="N112" s="4"/>
    </row>
    <row r="113" spans="1:14" x14ac:dyDescent="0.3">
      <c r="A113" s="4"/>
      <c r="B113" s="4"/>
      <c r="C113" s="4"/>
      <c r="D113" s="4"/>
      <c r="E113" s="4"/>
      <c r="F113" s="4"/>
      <c r="G113" s="4"/>
      <c r="H113" s="4"/>
      <c r="I113" s="4"/>
      <c r="J113" s="4"/>
      <c r="K113" s="4"/>
      <c r="L113" s="4"/>
      <c r="M113" s="4"/>
      <c r="N113" s="4"/>
    </row>
    <row r="114" spans="1:14" x14ac:dyDescent="0.3">
      <c r="A114" s="4"/>
      <c r="B114" s="4"/>
      <c r="C114" s="4"/>
      <c r="D114" s="4"/>
      <c r="E114" s="4"/>
      <c r="F114" s="4"/>
      <c r="G114" s="4"/>
      <c r="H114" s="4"/>
      <c r="I114" s="4"/>
      <c r="J114" s="4"/>
      <c r="K114" s="4"/>
      <c r="L114" s="4"/>
      <c r="M114" s="4"/>
      <c r="N114" s="4"/>
    </row>
    <row r="115" spans="1:14" x14ac:dyDescent="0.3">
      <c r="A115" s="4"/>
      <c r="B115" s="4"/>
      <c r="C115" s="4"/>
      <c r="D115" s="4"/>
      <c r="E115" s="4"/>
      <c r="F115" s="4"/>
      <c r="G115" s="4"/>
      <c r="H115" s="4"/>
      <c r="I115" s="4"/>
      <c r="J115" s="4"/>
      <c r="K115" s="4"/>
      <c r="L115" s="4"/>
      <c r="M115" s="4"/>
      <c r="N115" s="4"/>
    </row>
    <row r="116" spans="1:14" x14ac:dyDescent="0.3">
      <c r="A116" s="4"/>
      <c r="B116" s="4"/>
      <c r="C116" s="4"/>
      <c r="D116" s="4"/>
      <c r="E116" s="4"/>
      <c r="F116" s="4"/>
      <c r="G116" s="4"/>
      <c r="H116" s="4"/>
      <c r="I116" s="4"/>
      <c r="J116" s="4"/>
      <c r="K116" s="4"/>
      <c r="L116" s="4"/>
      <c r="M116" s="4"/>
      <c r="N116" s="4"/>
    </row>
    <row r="117" spans="1:14" x14ac:dyDescent="0.3">
      <c r="A117" s="4"/>
      <c r="B117" s="4"/>
      <c r="C117" s="4"/>
      <c r="D117" s="4"/>
      <c r="E117" s="4"/>
      <c r="F117" s="4"/>
      <c r="G117" s="4"/>
      <c r="H117" s="4"/>
      <c r="I117" s="4"/>
      <c r="J117" s="4"/>
      <c r="K117" s="4"/>
      <c r="L117" s="4"/>
      <c r="M117" s="4"/>
      <c r="N117" s="4"/>
    </row>
    <row r="118" spans="1:14" x14ac:dyDescent="0.3">
      <c r="A118" s="8"/>
      <c r="B118" s="4"/>
      <c r="C118" s="4"/>
      <c r="D118" s="4"/>
      <c r="E118" s="4"/>
      <c r="F118" s="4"/>
      <c r="G118" s="4"/>
      <c r="H118" s="4"/>
      <c r="I118" s="4"/>
      <c r="J118" s="4"/>
      <c r="K118" s="4"/>
      <c r="L118" s="4"/>
      <c r="M118" s="4"/>
      <c r="N118" s="4"/>
    </row>
    <row r="119" spans="1:14" x14ac:dyDescent="0.3">
      <c r="A119" s="8"/>
      <c r="B119" s="4"/>
      <c r="C119" s="4"/>
      <c r="D119" s="4"/>
      <c r="E119" s="4"/>
      <c r="F119" s="4"/>
      <c r="G119" s="4"/>
      <c r="H119" s="4"/>
      <c r="I119" s="4"/>
      <c r="J119" s="4"/>
      <c r="K119" s="4"/>
      <c r="L119" s="4"/>
      <c r="M119" s="4"/>
      <c r="N119" s="4"/>
    </row>
    <row r="120" spans="1:14" x14ac:dyDescent="0.3">
      <c r="A120" s="8"/>
      <c r="B120" s="4"/>
      <c r="C120" s="4"/>
      <c r="D120" s="4"/>
      <c r="E120" s="4"/>
      <c r="F120" s="4"/>
      <c r="G120" s="4"/>
      <c r="H120" s="4"/>
      <c r="I120" s="4"/>
      <c r="J120" s="4"/>
      <c r="K120" s="4"/>
      <c r="L120" s="4"/>
      <c r="M120" s="4"/>
      <c r="N120" s="4"/>
    </row>
    <row r="121" spans="1:14" x14ac:dyDescent="0.3">
      <c r="A121" s="4"/>
      <c r="B121" s="4"/>
      <c r="C121" s="4"/>
      <c r="D121" s="4"/>
      <c r="E121" s="4"/>
      <c r="F121" s="4"/>
      <c r="G121" s="4"/>
      <c r="H121" s="4"/>
      <c r="I121" s="4"/>
      <c r="J121" s="4"/>
      <c r="K121" s="4"/>
      <c r="L121" s="4"/>
      <c r="M121" s="4"/>
      <c r="N121" s="4"/>
    </row>
    <row r="122" spans="1:14" x14ac:dyDescent="0.3">
      <c r="A122" s="4"/>
      <c r="B122" s="4"/>
      <c r="C122" s="4"/>
      <c r="D122" s="4"/>
      <c r="E122" s="4"/>
      <c r="F122" s="4"/>
      <c r="G122" s="4"/>
      <c r="H122" s="4"/>
      <c r="I122" s="4"/>
      <c r="J122" s="4"/>
      <c r="K122" s="4"/>
      <c r="L122" s="4"/>
      <c r="M122" s="4"/>
      <c r="N122" s="4"/>
    </row>
    <row r="123" spans="1:14" x14ac:dyDescent="0.3">
      <c r="B123" s="4"/>
    </row>
    <row r="124" spans="1:14" x14ac:dyDescent="0.3">
      <c r="B124" s="4"/>
    </row>
    <row r="125" spans="1:14" x14ac:dyDescent="0.3">
      <c r="B125" s="4"/>
    </row>
  </sheetData>
  <dataConsolidate/>
  <dataValidations count="2">
    <dataValidation type="decimal" operator="lessThanOrEqual" allowBlank="1" showErrorMessage="1" errorTitle="Ungültige Punktezahl" error="Die eingegebene Punktezahl übersteigt die maximal erreichbaren Punkte der Aufgabe (siehe Zeile 1)." sqref="B4:J4 C5:J56 K4:K56">
      <formula1>B$1</formula1>
    </dataValidation>
    <dataValidation type="decimal" operator="lessThanOrEqual" allowBlank="1" showErrorMessage="1" errorTitle="Ungültige Punktezahl" error="Die eingegebene Punktezahl übersteigt die maximal erreichbaren Punkte der Aufgabe (siehe Zeile 1)." sqref="B5:B56">
      <formula1>$K$1</formula1>
    </dataValidation>
  </dataValidations>
  <pageMargins left="0.7" right="0.7" top="0.78740157499999996" bottom="0.78740157499999996" header="0.3" footer="0.3"/>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2"/>
  <sheetViews>
    <sheetView workbookViewId="0">
      <selection activeCell="F60" sqref="F60"/>
    </sheetView>
  </sheetViews>
  <sheetFormatPr baseColWidth="10" defaultColWidth="11.44140625" defaultRowHeight="14.4" x14ac:dyDescent="0.3"/>
  <cols>
    <col min="1" max="1" width="34.5546875" style="12" customWidth="1"/>
    <col min="2" max="11" width="15.6640625" style="12" customWidth="1"/>
    <col min="12" max="16384" width="11.44140625" style="12"/>
  </cols>
  <sheetData>
    <row r="1" spans="1:16" x14ac:dyDescent="0.3">
      <c r="A1" s="17" t="s">
        <v>16</v>
      </c>
    </row>
    <row r="2" spans="1:16" x14ac:dyDescent="0.3">
      <c r="C2" s="11"/>
    </row>
    <row r="3" spans="1:16" x14ac:dyDescent="0.3">
      <c r="A3" s="1" t="str">
        <f>Daten!A3</f>
        <v>Fall-Nr</v>
      </c>
      <c r="B3" s="1" t="str">
        <f>Daten!B3</f>
        <v>A1</v>
      </c>
      <c r="C3" s="1" t="str">
        <f>Daten!C3</f>
        <v>A2</v>
      </c>
      <c r="D3" s="1" t="str">
        <f>Daten!D3</f>
        <v>A3</v>
      </c>
      <c r="E3" s="1" t="str">
        <f>Daten!E3</f>
        <v>A4</v>
      </c>
      <c r="F3" s="1" t="str">
        <f>Daten!F3</f>
        <v>A5</v>
      </c>
      <c r="G3" s="1" t="str">
        <f>Daten!G3</f>
        <v>A6</v>
      </c>
      <c r="H3" s="1" t="str">
        <f>Daten!H3</f>
        <v>A7</v>
      </c>
      <c r="I3" s="1" t="str">
        <f>Daten!I3</f>
        <v>A8</v>
      </c>
      <c r="J3" s="1" t="str">
        <f>Daten!J3</f>
        <v>A9</v>
      </c>
      <c r="K3" s="1" t="str">
        <f>Daten!K3</f>
        <v>A10</v>
      </c>
      <c r="L3" s="1" t="str">
        <f>Daten!L3</f>
        <v>A11</v>
      </c>
      <c r="M3" s="1" t="str">
        <f>Daten!M3</f>
        <v>Summe</v>
      </c>
      <c r="N3" s="31"/>
      <c r="O3" s="31"/>
    </row>
    <row r="4" spans="1:16" x14ac:dyDescent="0.3">
      <c r="A4" s="12">
        <f>Daten!A4</f>
        <v>1</v>
      </c>
      <c r="B4" s="13">
        <f>Daten!$M4-Daten!B4</f>
        <v>96</v>
      </c>
      <c r="C4" s="13">
        <f>Daten!$M4-Daten!C4</f>
        <v>96</v>
      </c>
      <c r="D4" s="13">
        <f>Daten!$M4-Daten!D4</f>
        <v>95</v>
      </c>
      <c r="E4" s="13">
        <f>Daten!$M4-Daten!E4</f>
        <v>95</v>
      </c>
      <c r="F4" s="13">
        <f>Daten!$M4-Daten!F4</f>
        <v>82.5</v>
      </c>
      <c r="G4" s="13">
        <f>Daten!$M4-Daten!G4</f>
        <v>96</v>
      </c>
      <c r="H4" s="13">
        <f>Daten!$M4-Daten!H4</f>
        <v>82.5</v>
      </c>
      <c r="I4" s="13">
        <f>Daten!$M4-Daten!I4</f>
        <v>94</v>
      </c>
      <c r="J4" s="13">
        <f>Daten!$M4-Daten!J4</f>
        <v>84.5</v>
      </c>
      <c r="K4" s="13">
        <f>Daten!$M4-Daten!K4</f>
        <v>96.5</v>
      </c>
      <c r="L4" s="13">
        <f>Daten!$M4-Daten!L4</f>
        <v>92</v>
      </c>
      <c r="M4" s="32">
        <f>Daten!$M4-Daten!M4</f>
        <v>0</v>
      </c>
      <c r="N4" s="13"/>
      <c r="O4" s="13"/>
      <c r="P4" s="13"/>
    </row>
    <row r="5" spans="1:16" x14ac:dyDescent="0.3">
      <c r="A5" s="12">
        <f>Daten!A5</f>
        <v>2</v>
      </c>
      <c r="B5" s="13">
        <f>Daten!$M5-Daten!B5</f>
        <v>96.5</v>
      </c>
      <c r="C5" s="13">
        <f>Daten!$M5-Daten!C5</f>
        <v>98</v>
      </c>
      <c r="D5" s="13">
        <f>Daten!$M5-Daten!D5</f>
        <v>99.5</v>
      </c>
      <c r="E5" s="13">
        <f>Daten!$M5-Daten!E5</f>
        <v>100.5</v>
      </c>
      <c r="F5" s="13">
        <f>Daten!$M5-Daten!F5</f>
        <v>90.5</v>
      </c>
      <c r="G5" s="13">
        <f>Daten!$M5-Daten!G5</f>
        <v>101</v>
      </c>
      <c r="H5" s="13">
        <f>Daten!$M5-Daten!H5</f>
        <v>87.5</v>
      </c>
      <c r="I5" s="13">
        <f>Daten!$M5-Daten!I5</f>
        <v>96.5</v>
      </c>
      <c r="J5" s="13">
        <f>Daten!$M5-Daten!J5</f>
        <v>89</v>
      </c>
      <c r="K5" s="13">
        <f>Daten!$M5-Daten!K5</f>
        <v>102.5</v>
      </c>
      <c r="L5" s="13">
        <f>Daten!$M5-Daten!L5</f>
        <v>93.5</v>
      </c>
      <c r="M5" s="33"/>
    </row>
    <row r="6" spans="1:16" x14ac:dyDescent="0.3">
      <c r="A6" s="12">
        <f>Daten!A6</f>
        <v>3</v>
      </c>
      <c r="B6" s="13">
        <f>Daten!$M6-Daten!B6</f>
        <v>97.5</v>
      </c>
      <c r="C6" s="13">
        <f>Daten!$M6-Daten!C6</f>
        <v>103.5</v>
      </c>
      <c r="D6" s="13">
        <f>Daten!$M6-Daten!D6</f>
        <v>100.5</v>
      </c>
      <c r="E6" s="13">
        <f>Daten!$M6-Daten!E6</f>
        <v>99.5</v>
      </c>
      <c r="F6" s="13">
        <f>Daten!$M6-Daten!F6</f>
        <v>84</v>
      </c>
      <c r="G6" s="13">
        <f>Daten!$M6-Daten!G6</f>
        <v>100.5</v>
      </c>
      <c r="H6" s="13">
        <f>Daten!$M6-Daten!H6</f>
        <v>84</v>
      </c>
      <c r="I6" s="13">
        <f>Daten!$M6-Daten!I6</f>
        <v>95.5</v>
      </c>
      <c r="J6" s="13">
        <f>Daten!$M6-Daten!J6</f>
        <v>88</v>
      </c>
      <c r="K6" s="13">
        <f>Daten!$M6-Daten!K6</f>
        <v>99.5</v>
      </c>
      <c r="L6" s="13">
        <f>Daten!$M6-Daten!L6</f>
        <v>92.5</v>
      </c>
      <c r="M6" s="33"/>
    </row>
    <row r="7" spans="1:16" x14ac:dyDescent="0.3">
      <c r="A7" s="12">
        <f>Daten!A7</f>
        <v>4</v>
      </c>
      <c r="B7" s="13">
        <f>Daten!$M7-Daten!B7</f>
        <v>65</v>
      </c>
      <c r="C7" s="13">
        <f>Daten!$M7-Daten!C7</f>
        <v>66.5</v>
      </c>
      <c r="D7" s="13">
        <f>Daten!$M7-Daten!D7</f>
        <v>67</v>
      </c>
      <c r="E7" s="13">
        <f>Daten!$M7-Daten!E7</f>
        <v>67</v>
      </c>
      <c r="F7" s="13">
        <f>Daten!$M7-Daten!F7</f>
        <v>59</v>
      </c>
      <c r="G7" s="13">
        <f>Daten!$M7-Daten!G7</f>
        <v>67</v>
      </c>
      <c r="H7" s="13">
        <f>Daten!$M7-Daten!H7</f>
        <v>62.5</v>
      </c>
      <c r="I7" s="13">
        <f>Daten!$M7-Daten!I7</f>
        <v>70</v>
      </c>
      <c r="J7" s="13">
        <f>Daten!$M7-Daten!J7</f>
        <v>63</v>
      </c>
      <c r="K7" s="13">
        <f>Daten!$M7-Daten!K7</f>
        <v>68</v>
      </c>
      <c r="L7" s="13">
        <f>Daten!$M7-Daten!L7</f>
        <v>65</v>
      </c>
      <c r="M7" s="33"/>
    </row>
    <row r="8" spans="1:16" x14ac:dyDescent="0.3">
      <c r="A8" s="12">
        <f>Daten!A8</f>
        <v>5</v>
      </c>
      <c r="B8" s="13">
        <f>Daten!$M8-Daten!B8</f>
        <v>95</v>
      </c>
      <c r="C8" s="13">
        <f>Daten!$M8-Daten!C8</f>
        <v>99</v>
      </c>
      <c r="D8" s="13">
        <f>Daten!$M8-Daten!D8</f>
        <v>96</v>
      </c>
      <c r="E8" s="13">
        <f>Daten!$M8-Daten!E8</f>
        <v>96</v>
      </c>
      <c r="F8" s="13">
        <f>Daten!$M8-Daten!F8</f>
        <v>84</v>
      </c>
      <c r="G8" s="13">
        <f>Daten!$M8-Daten!G8</f>
        <v>101</v>
      </c>
      <c r="H8" s="13">
        <f>Daten!$M8-Daten!H8</f>
        <v>84</v>
      </c>
      <c r="I8" s="13">
        <f>Daten!$M8-Daten!I8</f>
        <v>91</v>
      </c>
      <c r="J8" s="13">
        <f>Daten!$M8-Daten!J8</f>
        <v>87</v>
      </c>
      <c r="K8" s="13">
        <f>Daten!$M8-Daten!K8</f>
        <v>97</v>
      </c>
      <c r="L8" s="13">
        <f>Daten!$M8-Daten!L8</f>
        <v>90</v>
      </c>
      <c r="M8" s="33"/>
    </row>
    <row r="9" spans="1:16" x14ac:dyDescent="0.3">
      <c r="A9" s="12">
        <f>Daten!A9</f>
        <v>6</v>
      </c>
      <c r="B9" s="13">
        <f>Daten!$M9-Daten!B9</f>
        <v>62</v>
      </c>
      <c r="C9" s="13">
        <f>Daten!$M9-Daten!C9</f>
        <v>60</v>
      </c>
      <c r="D9" s="13">
        <f>Daten!$M9-Daten!D9</f>
        <v>56</v>
      </c>
      <c r="E9" s="13">
        <f>Daten!$M9-Daten!E9</f>
        <v>56</v>
      </c>
      <c r="F9" s="13">
        <f>Daten!$M9-Daten!F9</f>
        <v>56</v>
      </c>
      <c r="G9" s="13">
        <f>Daten!$M9-Daten!G9</f>
        <v>55</v>
      </c>
      <c r="H9" s="13">
        <f>Daten!$M9-Daten!H9</f>
        <v>50</v>
      </c>
      <c r="I9" s="13">
        <f>Daten!$M9-Daten!I9</f>
        <v>58</v>
      </c>
      <c r="J9" s="13">
        <f>Daten!$M9-Daten!J9</f>
        <v>50</v>
      </c>
      <c r="K9" s="13">
        <f>Daten!$M9-Daten!K9</f>
        <v>60</v>
      </c>
      <c r="L9" s="13">
        <f>Daten!$M9-Daten!L9</f>
        <v>57</v>
      </c>
      <c r="M9" s="33"/>
    </row>
    <row r="10" spans="1:16" x14ac:dyDescent="0.3">
      <c r="A10" s="12">
        <f>Daten!A10</f>
        <v>7</v>
      </c>
      <c r="B10" s="13">
        <f>Daten!$M10-Daten!B10</f>
        <v>89.5</v>
      </c>
      <c r="C10" s="13">
        <f>Daten!$M10-Daten!C10</f>
        <v>88</v>
      </c>
      <c r="D10" s="13">
        <f>Daten!$M10-Daten!D10</f>
        <v>89.5</v>
      </c>
      <c r="E10" s="13">
        <f>Daten!$M10-Daten!E10</f>
        <v>91.5</v>
      </c>
      <c r="F10" s="13">
        <f>Daten!$M10-Daten!F10</f>
        <v>78.5</v>
      </c>
      <c r="G10" s="13">
        <f>Daten!$M10-Daten!G10</f>
        <v>89.5</v>
      </c>
      <c r="H10" s="13">
        <f>Daten!$M10-Daten!H10</f>
        <v>74.5</v>
      </c>
      <c r="I10" s="13">
        <f>Daten!$M10-Daten!I10</f>
        <v>92.5</v>
      </c>
      <c r="J10" s="13">
        <f>Daten!$M10-Daten!J10</f>
        <v>86.5</v>
      </c>
      <c r="K10" s="13">
        <f>Daten!$M10-Daten!K10</f>
        <v>90.5</v>
      </c>
      <c r="L10" s="13">
        <f>Daten!$M10-Daten!L10</f>
        <v>84.5</v>
      </c>
      <c r="M10" s="33"/>
    </row>
    <row r="11" spans="1:16" x14ac:dyDescent="0.3">
      <c r="A11" s="12">
        <f>Daten!A11</f>
        <v>8</v>
      </c>
      <c r="B11" s="13">
        <f>Daten!$M11-Daten!B11</f>
        <v>62</v>
      </c>
      <c r="C11" s="13">
        <f>Daten!$M11-Daten!C11</f>
        <v>61.5</v>
      </c>
      <c r="D11" s="13">
        <f>Daten!$M11-Daten!D11</f>
        <v>64</v>
      </c>
      <c r="E11" s="13">
        <f>Daten!$M11-Daten!E11</f>
        <v>67</v>
      </c>
      <c r="F11" s="13">
        <f>Daten!$M11-Daten!F11</f>
        <v>63</v>
      </c>
      <c r="G11" s="13">
        <f>Daten!$M11-Daten!G11</f>
        <v>64.5</v>
      </c>
      <c r="H11" s="13">
        <f>Daten!$M11-Daten!H11</f>
        <v>54</v>
      </c>
      <c r="I11" s="13">
        <f>Daten!$M11-Daten!I11</f>
        <v>68</v>
      </c>
      <c r="J11" s="13">
        <f>Daten!$M11-Daten!J11</f>
        <v>60</v>
      </c>
      <c r="K11" s="13">
        <f>Daten!$M11-Daten!K11</f>
        <v>66</v>
      </c>
      <c r="L11" s="13">
        <f>Daten!$M11-Daten!L11</f>
        <v>60</v>
      </c>
      <c r="M11" s="33"/>
    </row>
    <row r="12" spans="1:16" x14ac:dyDescent="0.3">
      <c r="A12" s="12">
        <f>Daten!A12</f>
        <v>9</v>
      </c>
      <c r="B12" s="13">
        <f>Daten!$M12-Daten!B12</f>
        <v>91.5</v>
      </c>
      <c r="C12" s="13">
        <f>Daten!$M12-Daten!C12</f>
        <v>91</v>
      </c>
      <c r="D12" s="13">
        <f>Daten!$M12-Daten!D12</f>
        <v>91</v>
      </c>
      <c r="E12" s="13">
        <f>Daten!$M12-Daten!E12</f>
        <v>92</v>
      </c>
      <c r="F12" s="13">
        <f>Daten!$M12-Daten!F12</f>
        <v>82</v>
      </c>
      <c r="G12" s="13">
        <f>Daten!$M12-Daten!G12</f>
        <v>92</v>
      </c>
      <c r="H12" s="13">
        <f>Daten!$M12-Daten!H12</f>
        <v>78</v>
      </c>
      <c r="I12" s="13">
        <f>Daten!$M12-Daten!I12</f>
        <v>92</v>
      </c>
      <c r="J12" s="13">
        <f>Daten!$M12-Daten!J12</f>
        <v>83</v>
      </c>
      <c r="K12" s="13">
        <f>Daten!$M12-Daten!K12</f>
        <v>92.5</v>
      </c>
      <c r="L12" s="13">
        <f>Daten!$M12-Daten!L12</f>
        <v>85</v>
      </c>
      <c r="M12" s="33"/>
    </row>
    <row r="13" spans="1:16" x14ac:dyDescent="0.3">
      <c r="A13" s="12">
        <f>Daten!A13</f>
        <v>10</v>
      </c>
      <c r="B13" s="13">
        <f>Daten!$M13-Daten!B13</f>
        <v>99</v>
      </c>
      <c r="C13" s="13">
        <f>Daten!$M13-Daten!C13</f>
        <v>97</v>
      </c>
      <c r="D13" s="13">
        <f>Daten!$M13-Daten!D13</f>
        <v>100</v>
      </c>
      <c r="E13" s="13">
        <f>Daten!$M13-Daten!E13</f>
        <v>99</v>
      </c>
      <c r="F13" s="13">
        <f>Daten!$M13-Daten!F13</f>
        <v>86</v>
      </c>
      <c r="G13" s="13">
        <f>Daten!$M13-Daten!G13</f>
        <v>98</v>
      </c>
      <c r="H13" s="13">
        <f>Daten!$M13-Daten!H13</f>
        <v>88</v>
      </c>
      <c r="I13" s="13">
        <f>Daten!$M13-Daten!I13</f>
        <v>100</v>
      </c>
      <c r="J13" s="13">
        <f>Daten!$M13-Daten!J13</f>
        <v>88.5</v>
      </c>
      <c r="K13" s="13">
        <f>Daten!$M13-Daten!K13</f>
        <v>101.5</v>
      </c>
      <c r="L13" s="13">
        <f>Daten!$M13-Daten!L13</f>
        <v>93</v>
      </c>
      <c r="M13" s="33"/>
    </row>
    <row r="14" spans="1:16" x14ac:dyDescent="0.3">
      <c r="A14" s="12">
        <f>Daten!A14</f>
        <v>11</v>
      </c>
      <c r="B14" s="13">
        <f>Daten!$M14-Daten!B14</f>
        <v>92.5</v>
      </c>
      <c r="C14" s="13">
        <f>Daten!$M14-Daten!C14</f>
        <v>92</v>
      </c>
      <c r="D14" s="13">
        <f>Daten!$M14-Daten!D14</f>
        <v>94.5</v>
      </c>
      <c r="E14" s="13">
        <f>Daten!$M14-Daten!E14</f>
        <v>94.5</v>
      </c>
      <c r="F14" s="13">
        <f>Daten!$M14-Daten!F14</f>
        <v>83.5</v>
      </c>
      <c r="G14" s="13">
        <f>Daten!$M14-Daten!G14</f>
        <v>95</v>
      </c>
      <c r="H14" s="13">
        <f>Daten!$M14-Daten!H14</f>
        <v>81.5</v>
      </c>
      <c r="I14" s="13">
        <f>Daten!$M14-Daten!I14</f>
        <v>98.5</v>
      </c>
      <c r="J14" s="13">
        <f>Daten!$M14-Daten!J14</f>
        <v>87.5</v>
      </c>
      <c r="K14" s="13">
        <f>Daten!$M14-Daten!K14</f>
        <v>97</v>
      </c>
      <c r="L14" s="13">
        <f>Daten!$M14-Daten!L14</f>
        <v>88.5</v>
      </c>
      <c r="M14" s="33"/>
    </row>
    <row r="15" spans="1:16" x14ac:dyDescent="0.3">
      <c r="A15" s="12">
        <f>Daten!A15</f>
        <v>12</v>
      </c>
      <c r="B15" s="13">
        <f>Daten!$M15-Daten!B15</f>
        <v>104</v>
      </c>
      <c r="C15" s="13">
        <f>Daten!$M15-Daten!C15</f>
        <v>103.5</v>
      </c>
      <c r="D15" s="13">
        <f>Daten!$M15-Daten!D15</f>
        <v>105</v>
      </c>
      <c r="E15" s="13">
        <f>Daten!$M15-Daten!E15</f>
        <v>105</v>
      </c>
      <c r="F15" s="13">
        <f>Daten!$M15-Daten!F15</f>
        <v>91</v>
      </c>
      <c r="G15" s="13">
        <f>Daten!$M15-Daten!G15</f>
        <v>107</v>
      </c>
      <c r="H15" s="13">
        <f>Daten!$M15-Daten!H15</f>
        <v>91</v>
      </c>
      <c r="I15" s="13">
        <f>Daten!$M15-Daten!I15</f>
        <v>105</v>
      </c>
      <c r="J15" s="13">
        <f>Daten!$M15-Daten!J15</f>
        <v>94.5</v>
      </c>
      <c r="K15" s="13">
        <f>Daten!$M15-Daten!K15</f>
        <v>105</v>
      </c>
      <c r="L15" s="13">
        <f>Daten!$M15-Daten!L15</f>
        <v>99</v>
      </c>
      <c r="M15" s="33"/>
    </row>
    <row r="16" spans="1:16" x14ac:dyDescent="0.3">
      <c r="A16" s="12">
        <f>Daten!A16</f>
        <v>13</v>
      </c>
      <c r="B16" s="13">
        <f>Daten!$M16-Daten!B16</f>
        <v>59.5</v>
      </c>
      <c r="C16" s="13">
        <f>Daten!$M16-Daten!C16</f>
        <v>64.5</v>
      </c>
      <c r="D16" s="13">
        <f>Daten!$M16-Daten!D16</f>
        <v>60.5</v>
      </c>
      <c r="E16" s="13">
        <f>Daten!$M16-Daten!E16</f>
        <v>62.5</v>
      </c>
      <c r="F16" s="13">
        <f>Daten!$M16-Daten!F16</f>
        <v>48.5</v>
      </c>
      <c r="G16" s="13">
        <f>Daten!$M16-Daten!G16</f>
        <v>61</v>
      </c>
      <c r="H16" s="13">
        <f>Daten!$M16-Daten!H16</f>
        <v>56</v>
      </c>
      <c r="I16" s="13">
        <f>Daten!$M16-Daten!I16</f>
        <v>64.5</v>
      </c>
      <c r="J16" s="13">
        <f>Daten!$M16-Daten!J16</f>
        <v>59</v>
      </c>
      <c r="K16" s="13">
        <f>Daten!$M16-Daten!K16</f>
        <v>64.5</v>
      </c>
      <c r="L16" s="13">
        <f>Daten!$M16-Daten!L16</f>
        <v>64.5</v>
      </c>
      <c r="M16" s="33"/>
    </row>
    <row r="17" spans="1:13" x14ac:dyDescent="0.3">
      <c r="A17" s="12">
        <f>Daten!A17</f>
        <v>14</v>
      </c>
      <c r="B17" s="13">
        <f>Daten!$M17-Daten!B17</f>
        <v>88</v>
      </c>
      <c r="C17" s="13">
        <f>Daten!$M17-Daten!C17</f>
        <v>89.5</v>
      </c>
      <c r="D17" s="13">
        <f>Daten!$M17-Daten!D17</f>
        <v>88.5</v>
      </c>
      <c r="E17" s="13">
        <f>Daten!$M17-Daten!E17</f>
        <v>90.5</v>
      </c>
      <c r="F17" s="13">
        <f>Daten!$M17-Daten!F17</f>
        <v>73.5</v>
      </c>
      <c r="G17" s="13">
        <f>Daten!$M17-Daten!G17</f>
        <v>91</v>
      </c>
      <c r="H17" s="13">
        <f>Daten!$M17-Daten!H17</f>
        <v>77</v>
      </c>
      <c r="I17" s="13">
        <f>Daten!$M17-Daten!I17</f>
        <v>86.5</v>
      </c>
      <c r="J17" s="13">
        <f>Daten!$M17-Daten!J17</f>
        <v>85</v>
      </c>
      <c r="K17" s="13">
        <f>Daten!$M17-Daten!K17</f>
        <v>93</v>
      </c>
      <c r="L17" s="13">
        <f>Daten!$M17-Daten!L17</f>
        <v>82.5</v>
      </c>
      <c r="M17" s="33"/>
    </row>
    <row r="18" spans="1:13" x14ac:dyDescent="0.3">
      <c r="A18" s="12">
        <f>Daten!A18</f>
        <v>15</v>
      </c>
      <c r="B18" s="13">
        <f>Daten!$M18-Daten!B18</f>
        <v>84</v>
      </c>
      <c r="C18" s="13">
        <f>Daten!$M18-Daten!C18</f>
        <v>86.5</v>
      </c>
      <c r="D18" s="13">
        <f>Daten!$M18-Daten!D18</f>
        <v>85</v>
      </c>
      <c r="E18" s="13">
        <f>Daten!$M18-Daten!E18</f>
        <v>85</v>
      </c>
      <c r="F18" s="13">
        <f>Daten!$M18-Daten!F18</f>
        <v>73</v>
      </c>
      <c r="G18" s="13">
        <f>Daten!$M18-Daten!G18</f>
        <v>84.5</v>
      </c>
      <c r="H18" s="13">
        <f>Daten!$M18-Daten!H18</f>
        <v>75</v>
      </c>
      <c r="I18" s="13">
        <f>Daten!$M18-Daten!I18</f>
        <v>89</v>
      </c>
      <c r="J18" s="13">
        <f>Daten!$M18-Daten!J18</f>
        <v>83</v>
      </c>
      <c r="K18" s="13">
        <f>Daten!$M18-Daten!K18</f>
        <v>86</v>
      </c>
      <c r="L18" s="13">
        <f>Daten!$M18-Daten!L18</f>
        <v>79</v>
      </c>
      <c r="M18" s="33"/>
    </row>
    <row r="19" spans="1:13" x14ac:dyDescent="0.3">
      <c r="A19" s="12">
        <f>Daten!A19</f>
        <v>16</v>
      </c>
      <c r="B19" s="13">
        <f>Daten!$M19-Daten!B19</f>
        <v>85</v>
      </c>
      <c r="C19" s="13">
        <f>Daten!$M19-Daten!C19</f>
        <v>88.5</v>
      </c>
      <c r="D19" s="13">
        <f>Daten!$M19-Daten!D19</f>
        <v>87</v>
      </c>
      <c r="E19" s="13">
        <f>Daten!$M19-Daten!E19</f>
        <v>86</v>
      </c>
      <c r="F19" s="13">
        <f>Daten!$M19-Daten!F19</f>
        <v>77</v>
      </c>
      <c r="G19" s="13">
        <f>Daten!$M19-Daten!G19</f>
        <v>92</v>
      </c>
      <c r="H19" s="13">
        <f>Daten!$M19-Daten!H19</f>
        <v>70</v>
      </c>
      <c r="I19" s="13">
        <f>Daten!$M19-Daten!I19</f>
        <v>83</v>
      </c>
      <c r="J19" s="13">
        <f>Daten!$M19-Daten!J19</f>
        <v>76.5</v>
      </c>
      <c r="K19" s="13">
        <f>Daten!$M19-Daten!K19</f>
        <v>89</v>
      </c>
      <c r="L19" s="13">
        <f>Daten!$M19-Daten!L19</f>
        <v>86</v>
      </c>
      <c r="M19" s="33"/>
    </row>
    <row r="20" spans="1:13" x14ac:dyDescent="0.3">
      <c r="A20" s="12">
        <f>Daten!A20</f>
        <v>17</v>
      </c>
      <c r="B20" s="13">
        <f>Daten!$M20-Daten!B20</f>
        <v>91.5</v>
      </c>
      <c r="C20" s="13">
        <f>Daten!$M20-Daten!C20</f>
        <v>90.5</v>
      </c>
      <c r="D20" s="13">
        <f>Daten!$M20-Daten!D20</f>
        <v>93.5</v>
      </c>
      <c r="E20" s="13">
        <f>Daten!$M20-Daten!E20</f>
        <v>92.5</v>
      </c>
      <c r="F20" s="13">
        <f>Daten!$M20-Daten!F20</f>
        <v>85.5</v>
      </c>
      <c r="G20" s="13">
        <f>Daten!$M20-Daten!G20</f>
        <v>93</v>
      </c>
      <c r="H20" s="13">
        <f>Daten!$M20-Daten!H20</f>
        <v>80.5</v>
      </c>
      <c r="I20" s="13">
        <f>Daten!$M20-Daten!I20</f>
        <v>93.5</v>
      </c>
      <c r="J20" s="13">
        <f>Daten!$M20-Daten!J20</f>
        <v>84.5</v>
      </c>
      <c r="K20" s="13">
        <f>Daten!$M20-Daten!K20</f>
        <v>93.5</v>
      </c>
      <c r="L20" s="13">
        <f>Daten!$M20-Daten!L20</f>
        <v>86.5</v>
      </c>
      <c r="M20" s="33"/>
    </row>
    <row r="21" spans="1:13" x14ac:dyDescent="0.3">
      <c r="A21" s="12">
        <f>Daten!A21</f>
        <v>18</v>
      </c>
      <c r="B21" s="13">
        <f>Daten!$M21-Daten!B21</f>
        <v>86.5</v>
      </c>
      <c r="C21" s="13">
        <f>Daten!$M21-Daten!C21</f>
        <v>86</v>
      </c>
      <c r="D21" s="13">
        <f>Daten!$M21-Daten!D21</f>
        <v>83.5</v>
      </c>
      <c r="E21" s="13">
        <f>Daten!$M21-Daten!E21</f>
        <v>83.5</v>
      </c>
      <c r="F21" s="13">
        <f>Daten!$M21-Daten!F21</f>
        <v>70.5</v>
      </c>
      <c r="G21" s="13">
        <f>Daten!$M21-Daten!G21</f>
        <v>85</v>
      </c>
      <c r="H21" s="13">
        <f>Daten!$M21-Daten!H21</f>
        <v>74.5</v>
      </c>
      <c r="I21" s="13">
        <f>Daten!$M21-Daten!I21</f>
        <v>87.5</v>
      </c>
      <c r="J21" s="13">
        <f>Daten!$M21-Daten!J21</f>
        <v>75</v>
      </c>
      <c r="K21" s="13">
        <f>Daten!$M21-Daten!K21</f>
        <v>85.5</v>
      </c>
      <c r="L21" s="13">
        <f>Daten!$M21-Daten!L21</f>
        <v>77.5</v>
      </c>
      <c r="M21" s="33"/>
    </row>
    <row r="22" spans="1:13" x14ac:dyDescent="0.3">
      <c r="A22" s="12">
        <f>Daten!A22</f>
        <v>19</v>
      </c>
      <c r="B22" s="13">
        <f>Daten!$M22-Daten!B22</f>
        <v>88.5</v>
      </c>
      <c r="C22" s="13">
        <f>Daten!$M22-Daten!C22</f>
        <v>92.5</v>
      </c>
      <c r="D22" s="13">
        <f>Daten!$M22-Daten!D22</f>
        <v>90.5</v>
      </c>
      <c r="E22" s="13">
        <f>Daten!$M22-Daten!E22</f>
        <v>90.5</v>
      </c>
      <c r="F22" s="13">
        <f>Daten!$M22-Daten!F22</f>
        <v>85.5</v>
      </c>
      <c r="G22" s="13">
        <f>Daten!$M22-Daten!G22</f>
        <v>89.5</v>
      </c>
      <c r="H22" s="13">
        <f>Daten!$M22-Daten!H22</f>
        <v>80.5</v>
      </c>
      <c r="I22" s="13">
        <f>Daten!$M22-Daten!I22</f>
        <v>91.5</v>
      </c>
      <c r="J22" s="13">
        <f>Daten!$M22-Daten!J22</f>
        <v>80</v>
      </c>
      <c r="K22" s="13">
        <f>Daten!$M22-Daten!K22</f>
        <v>90.5</v>
      </c>
      <c r="L22" s="13">
        <f>Daten!$M22-Daten!L22</f>
        <v>85.5</v>
      </c>
      <c r="M22" s="33"/>
    </row>
    <row r="23" spans="1:13" x14ac:dyDescent="0.3">
      <c r="A23" s="12">
        <f>Daten!A23</f>
        <v>20</v>
      </c>
      <c r="B23" s="13">
        <f>Daten!$M23-Daten!B23</f>
        <v>100.5</v>
      </c>
      <c r="C23" s="13">
        <f>Daten!$M23-Daten!C23</f>
        <v>96.5</v>
      </c>
      <c r="D23" s="13">
        <f>Daten!$M23-Daten!D23</f>
        <v>101.5</v>
      </c>
      <c r="E23" s="13">
        <f>Daten!$M23-Daten!E23</f>
        <v>102.5</v>
      </c>
      <c r="F23" s="13">
        <f>Daten!$M23-Daten!F23</f>
        <v>87.5</v>
      </c>
      <c r="G23" s="13">
        <f>Daten!$M23-Daten!G23</f>
        <v>101.5</v>
      </c>
      <c r="H23" s="13">
        <f>Daten!$M23-Daten!H23</f>
        <v>89</v>
      </c>
      <c r="I23" s="13">
        <f>Daten!$M23-Daten!I23</f>
        <v>98.5</v>
      </c>
      <c r="J23" s="13">
        <f>Daten!$M23-Daten!J23</f>
        <v>95</v>
      </c>
      <c r="K23" s="13">
        <f>Daten!$M23-Daten!K23</f>
        <v>104</v>
      </c>
      <c r="L23" s="13">
        <f>Daten!$M23-Daten!L23</f>
        <v>98.5</v>
      </c>
      <c r="M23" s="33"/>
    </row>
    <row r="24" spans="1:13" x14ac:dyDescent="0.3">
      <c r="A24" s="12">
        <f>Daten!A24</f>
        <v>21</v>
      </c>
      <c r="B24" s="13">
        <f>Daten!$M24-Daten!B24</f>
        <v>98</v>
      </c>
      <c r="C24" s="13">
        <f>Daten!$M24-Daten!C24</f>
        <v>96</v>
      </c>
      <c r="D24" s="13">
        <f>Daten!$M24-Daten!D24</f>
        <v>100</v>
      </c>
      <c r="E24" s="13">
        <f>Daten!$M24-Daten!E24</f>
        <v>99</v>
      </c>
      <c r="F24" s="13">
        <f>Daten!$M24-Daten!F24</f>
        <v>85</v>
      </c>
      <c r="G24" s="13">
        <f>Daten!$M24-Daten!G24</f>
        <v>104</v>
      </c>
      <c r="H24" s="13">
        <f>Daten!$M24-Daten!H24</f>
        <v>88</v>
      </c>
      <c r="I24" s="13">
        <f>Daten!$M24-Daten!I24</f>
        <v>97</v>
      </c>
      <c r="J24" s="13">
        <f>Daten!$M24-Daten!J24</f>
        <v>88</v>
      </c>
      <c r="K24" s="13">
        <f>Daten!$M24-Daten!K24</f>
        <v>100</v>
      </c>
      <c r="L24" s="13">
        <f>Daten!$M24-Daten!L24</f>
        <v>95</v>
      </c>
      <c r="M24" s="33"/>
    </row>
    <row r="25" spans="1:13" x14ac:dyDescent="0.3">
      <c r="A25" s="12">
        <f>Daten!A25</f>
        <v>22</v>
      </c>
      <c r="B25" s="13">
        <f>Daten!$M25-Daten!B25</f>
        <v>109</v>
      </c>
      <c r="C25" s="13">
        <f>Daten!$M25-Daten!C25</f>
        <v>107</v>
      </c>
      <c r="D25" s="13">
        <f>Daten!$M25-Daten!D25</f>
        <v>111</v>
      </c>
      <c r="E25" s="13">
        <f>Daten!$M25-Daten!E25</f>
        <v>111</v>
      </c>
      <c r="F25" s="13">
        <f>Daten!$M25-Daten!F25</f>
        <v>97</v>
      </c>
      <c r="G25" s="13">
        <f>Daten!$M25-Daten!G25</f>
        <v>115.5</v>
      </c>
      <c r="H25" s="13">
        <f>Daten!$M25-Daten!H25</f>
        <v>95</v>
      </c>
      <c r="I25" s="13">
        <f>Daten!$M25-Daten!I25</f>
        <v>107</v>
      </c>
      <c r="J25" s="13">
        <f>Daten!$M25-Daten!J25</f>
        <v>100.5</v>
      </c>
      <c r="K25" s="13">
        <f>Daten!$M25-Daten!K25</f>
        <v>112</v>
      </c>
      <c r="L25" s="13">
        <f>Daten!$M25-Daten!L25</f>
        <v>105</v>
      </c>
      <c r="M25" s="33"/>
    </row>
    <row r="26" spans="1:13" x14ac:dyDescent="0.3">
      <c r="A26" s="12">
        <f>Daten!A26</f>
        <v>23</v>
      </c>
      <c r="B26" s="13">
        <f>Daten!$M26-Daten!B26</f>
        <v>101.5</v>
      </c>
      <c r="C26" s="13">
        <f>Daten!$M26-Daten!C26</f>
        <v>98</v>
      </c>
      <c r="D26" s="13">
        <f>Daten!$M26-Daten!D26</f>
        <v>102.5</v>
      </c>
      <c r="E26" s="13">
        <f>Daten!$M26-Daten!E26</f>
        <v>102.5</v>
      </c>
      <c r="F26" s="13">
        <f>Daten!$M26-Daten!F26</f>
        <v>91.5</v>
      </c>
      <c r="G26" s="13">
        <f>Daten!$M26-Daten!G26</f>
        <v>101.5</v>
      </c>
      <c r="H26" s="13">
        <f>Daten!$M26-Daten!H26</f>
        <v>88</v>
      </c>
      <c r="I26" s="13">
        <f>Daten!$M26-Daten!I26</f>
        <v>101.5</v>
      </c>
      <c r="J26" s="13">
        <f>Daten!$M26-Daten!J26</f>
        <v>96</v>
      </c>
      <c r="K26" s="13">
        <f>Daten!$M26-Daten!K26</f>
        <v>103.5</v>
      </c>
      <c r="L26" s="13">
        <f>Daten!$M26-Daten!L26</f>
        <v>98.5</v>
      </c>
      <c r="M26" s="33"/>
    </row>
    <row r="27" spans="1:13" x14ac:dyDescent="0.3">
      <c r="A27" s="12">
        <f>Daten!A27</f>
        <v>24</v>
      </c>
      <c r="B27" s="13">
        <f>Daten!$M27-Daten!B27</f>
        <v>89</v>
      </c>
      <c r="C27" s="13">
        <f>Daten!$M27-Daten!C27</f>
        <v>88</v>
      </c>
      <c r="D27" s="13">
        <f>Daten!$M27-Daten!D27</f>
        <v>91</v>
      </c>
      <c r="E27" s="13">
        <f>Daten!$M27-Daten!E27</f>
        <v>91</v>
      </c>
      <c r="F27" s="13">
        <f>Daten!$M27-Daten!F27</f>
        <v>80</v>
      </c>
      <c r="G27" s="13">
        <f>Daten!$M27-Daten!G27</f>
        <v>95.5</v>
      </c>
      <c r="H27" s="13">
        <f>Daten!$M27-Daten!H27</f>
        <v>80.5</v>
      </c>
      <c r="I27" s="13">
        <f>Daten!$M27-Daten!I27</f>
        <v>93</v>
      </c>
      <c r="J27" s="13">
        <f>Daten!$M27-Daten!J27</f>
        <v>83</v>
      </c>
      <c r="K27" s="13">
        <f>Daten!$M27-Daten!K27</f>
        <v>91</v>
      </c>
      <c r="L27" s="13">
        <f>Daten!$M27-Daten!L27</f>
        <v>88</v>
      </c>
      <c r="M27" s="33"/>
    </row>
    <row r="28" spans="1:13" x14ac:dyDescent="0.3">
      <c r="A28" s="12">
        <f>Daten!A28</f>
        <v>25</v>
      </c>
      <c r="B28" s="13">
        <f>Daten!$M28-Daten!B28</f>
        <v>84.5</v>
      </c>
      <c r="C28" s="13">
        <f>Daten!$M28-Daten!C28</f>
        <v>83</v>
      </c>
      <c r="D28" s="13">
        <f>Daten!$M28-Daten!D28</f>
        <v>82.5</v>
      </c>
      <c r="E28" s="13">
        <f>Daten!$M28-Daten!E28</f>
        <v>83.5</v>
      </c>
      <c r="F28" s="13">
        <f>Daten!$M28-Daten!F28</f>
        <v>72.5</v>
      </c>
      <c r="G28" s="13">
        <f>Daten!$M28-Daten!G28</f>
        <v>85</v>
      </c>
      <c r="H28" s="13">
        <f>Daten!$M28-Daten!H28</f>
        <v>70</v>
      </c>
      <c r="I28" s="13">
        <f>Daten!$M28-Daten!I28</f>
        <v>85</v>
      </c>
      <c r="J28" s="13">
        <f>Daten!$M28-Daten!J28</f>
        <v>78</v>
      </c>
      <c r="K28" s="13">
        <f>Daten!$M28-Daten!K28</f>
        <v>84.5</v>
      </c>
      <c r="L28" s="13">
        <f>Daten!$M28-Daten!L28</f>
        <v>76.5</v>
      </c>
      <c r="M28" s="33"/>
    </row>
    <row r="29" spans="1:13" x14ac:dyDescent="0.3">
      <c r="A29" s="12">
        <f>Daten!A29</f>
        <v>26</v>
      </c>
      <c r="B29" s="13">
        <f>Daten!$M29-Daten!B29</f>
        <v>101.5</v>
      </c>
      <c r="C29" s="13">
        <f>Daten!$M29-Daten!C29</f>
        <v>102</v>
      </c>
      <c r="D29" s="13">
        <f>Daten!$M29-Daten!D29</f>
        <v>102.5</v>
      </c>
      <c r="E29" s="13">
        <f>Daten!$M29-Daten!E29</f>
        <v>102.5</v>
      </c>
      <c r="F29" s="13">
        <f>Daten!$M29-Daten!F29</f>
        <v>91.5</v>
      </c>
      <c r="G29" s="13">
        <f>Daten!$M29-Daten!G29</f>
        <v>102.5</v>
      </c>
      <c r="H29" s="13">
        <f>Daten!$M29-Daten!H29</f>
        <v>91.5</v>
      </c>
      <c r="I29" s="13">
        <f>Daten!$M29-Daten!I29</f>
        <v>98.5</v>
      </c>
      <c r="J29" s="13">
        <f>Daten!$M29-Daten!J29</f>
        <v>91.5</v>
      </c>
      <c r="K29" s="13">
        <f>Daten!$M29-Daten!K29</f>
        <v>102.5</v>
      </c>
      <c r="L29" s="13">
        <f>Daten!$M29-Daten!L29</f>
        <v>98.5</v>
      </c>
      <c r="M29" s="33"/>
    </row>
    <row r="30" spans="1:13" x14ac:dyDescent="0.3">
      <c r="A30" s="12">
        <f>Daten!A30</f>
        <v>27</v>
      </c>
      <c r="B30" s="13">
        <f>Daten!$M30-Daten!B30</f>
        <v>108.5</v>
      </c>
      <c r="C30" s="13">
        <f>Daten!$M30-Daten!C30</f>
        <v>103.5</v>
      </c>
      <c r="D30" s="13">
        <f>Daten!$M30-Daten!D30</f>
        <v>109.5</v>
      </c>
      <c r="E30" s="13">
        <f>Daten!$M30-Daten!E30</f>
        <v>109.5</v>
      </c>
      <c r="F30" s="13">
        <f>Daten!$M30-Daten!F30</f>
        <v>97.5</v>
      </c>
      <c r="G30" s="13">
        <f>Daten!$M30-Daten!G30</f>
        <v>108.5</v>
      </c>
      <c r="H30" s="13">
        <f>Daten!$M30-Daten!H30</f>
        <v>94.5</v>
      </c>
      <c r="I30" s="13">
        <f>Daten!$M30-Daten!I30</f>
        <v>104.5</v>
      </c>
      <c r="J30" s="13">
        <f>Daten!$M30-Daten!J30</f>
        <v>99</v>
      </c>
      <c r="K30" s="13">
        <f>Daten!$M30-Daten!K30</f>
        <v>109.5</v>
      </c>
      <c r="L30" s="13">
        <f>Daten!$M30-Daten!L30</f>
        <v>110.5</v>
      </c>
      <c r="M30" s="33"/>
    </row>
    <row r="31" spans="1:13" x14ac:dyDescent="0.3">
      <c r="A31" s="12">
        <f>Daten!A31</f>
        <v>28</v>
      </c>
      <c r="B31" s="13">
        <f>Daten!$M31-Daten!B31</f>
        <v>77.5</v>
      </c>
      <c r="C31" s="13">
        <f>Daten!$M31-Daten!C31</f>
        <v>73.5</v>
      </c>
      <c r="D31" s="13">
        <f>Daten!$M31-Daten!D31</f>
        <v>79.5</v>
      </c>
      <c r="E31" s="13">
        <f>Daten!$M31-Daten!E31</f>
        <v>81.5</v>
      </c>
      <c r="F31" s="13">
        <f>Daten!$M31-Daten!F31</f>
        <v>84.5</v>
      </c>
      <c r="G31" s="13">
        <f>Daten!$M31-Daten!G31</f>
        <v>80.5</v>
      </c>
      <c r="H31" s="13">
        <f>Daten!$M31-Daten!H31</f>
        <v>65.5</v>
      </c>
      <c r="I31" s="13">
        <f>Daten!$M31-Daten!I31</f>
        <v>82.5</v>
      </c>
      <c r="J31" s="13">
        <f>Daten!$M31-Daten!J31</f>
        <v>66.5</v>
      </c>
      <c r="K31" s="13">
        <f>Daten!$M31-Daten!K31</f>
        <v>81</v>
      </c>
      <c r="L31" s="13">
        <f>Daten!$M31-Daten!L31</f>
        <v>72.5</v>
      </c>
      <c r="M31" s="33"/>
    </row>
    <row r="32" spans="1:13" x14ac:dyDescent="0.3">
      <c r="A32" s="12">
        <f>Daten!A32</f>
        <v>29</v>
      </c>
      <c r="B32" s="13">
        <f>Daten!$M32-Daten!B32</f>
        <v>51</v>
      </c>
      <c r="C32" s="13">
        <f>Daten!$M32-Daten!C32</f>
        <v>54</v>
      </c>
      <c r="D32" s="13">
        <f>Daten!$M32-Daten!D32</f>
        <v>51</v>
      </c>
      <c r="E32" s="13">
        <f>Daten!$M32-Daten!E32</f>
        <v>52</v>
      </c>
      <c r="F32" s="13">
        <f>Daten!$M32-Daten!F32</f>
        <v>48</v>
      </c>
      <c r="G32" s="13">
        <f>Daten!$M32-Daten!G32</f>
        <v>56</v>
      </c>
      <c r="H32" s="13">
        <f>Daten!$M32-Daten!H32</f>
        <v>40</v>
      </c>
      <c r="I32" s="13">
        <f>Daten!$M32-Daten!I32</f>
        <v>54</v>
      </c>
      <c r="J32" s="13">
        <f>Daten!$M32-Daten!J32</f>
        <v>48.5</v>
      </c>
      <c r="K32" s="13">
        <f>Daten!$M32-Daten!K32</f>
        <v>55.5</v>
      </c>
      <c r="L32" s="13">
        <f>Daten!$M32-Daten!L32</f>
        <v>50</v>
      </c>
      <c r="M32" s="33"/>
    </row>
    <row r="33" spans="1:13" x14ac:dyDescent="0.3">
      <c r="A33" s="12">
        <f>Daten!A33</f>
        <v>30</v>
      </c>
      <c r="B33" s="13">
        <f>Daten!$M33-Daten!B33</f>
        <v>86</v>
      </c>
      <c r="C33" s="13">
        <f>Daten!$M33-Daten!C33</f>
        <v>89.5</v>
      </c>
      <c r="D33" s="13">
        <f>Daten!$M33-Daten!D33</f>
        <v>85.5</v>
      </c>
      <c r="E33" s="13">
        <f>Daten!$M33-Daten!E33</f>
        <v>85.5</v>
      </c>
      <c r="F33" s="13">
        <f>Daten!$M33-Daten!F33</f>
        <v>81</v>
      </c>
      <c r="G33" s="13">
        <f>Daten!$M33-Daten!G33</f>
        <v>86.5</v>
      </c>
      <c r="H33" s="13">
        <f>Daten!$M33-Daten!H33</f>
        <v>74.5</v>
      </c>
      <c r="I33" s="13">
        <f>Daten!$M33-Daten!I33</f>
        <v>82.5</v>
      </c>
      <c r="J33" s="13">
        <f>Daten!$M33-Daten!J33</f>
        <v>77.5</v>
      </c>
      <c r="K33" s="13">
        <f>Daten!$M33-Daten!K33</f>
        <v>87</v>
      </c>
      <c r="L33" s="13">
        <f>Daten!$M33-Daten!L33</f>
        <v>79.5</v>
      </c>
      <c r="M33" s="33"/>
    </row>
    <row r="34" spans="1:13" x14ac:dyDescent="0.3">
      <c r="A34" s="12">
        <f>Daten!A34</f>
        <v>31</v>
      </c>
      <c r="B34" s="13">
        <f>Daten!$M34-Daten!B34</f>
        <v>82.5</v>
      </c>
      <c r="C34" s="13">
        <f>Daten!$M34-Daten!C34</f>
        <v>81.5</v>
      </c>
      <c r="D34" s="13">
        <f>Daten!$M34-Daten!D34</f>
        <v>85.5</v>
      </c>
      <c r="E34" s="13">
        <f>Daten!$M34-Daten!E34</f>
        <v>87.5</v>
      </c>
      <c r="F34" s="13">
        <f>Daten!$M34-Daten!F34</f>
        <v>70.5</v>
      </c>
      <c r="G34" s="13">
        <f>Daten!$M34-Daten!G34</f>
        <v>86.5</v>
      </c>
      <c r="H34" s="13">
        <f>Daten!$M34-Daten!H34</f>
        <v>72.5</v>
      </c>
      <c r="I34" s="13">
        <f>Daten!$M34-Daten!I34</f>
        <v>82.5</v>
      </c>
      <c r="J34" s="13">
        <f>Daten!$M34-Daten!J34</f>
        <v>74</v>
      </c>
      <c r="K34" s="13">
        <f>Daten!$M34-Daten!K34</f>
        <v>83.5</v>
      </c>
      <c r="L34" s="13">
        <f>Daten!$M34-Daten!L34</f>
        <v>78.5</v>
      </c>
      <c r="M34" s="33"/>
    </row>
    <row r="35" spans="1:13" x14ac:dyDescent="0.3">
      <c r="A35" s="12">
        <f>Daten!A35</f>
        <v>32</v>
      </c>
      <c r="B35" s="13">
        <f>Daten!$M35-Daten!B35</f>
        <v>77.5</v>
      </c>
      <c r="C35" s="13">
        <f>Daten!$M35-Daten!C35</f>
        <v>78</v>
      </c>
      <c r="D35" s="13">
        <f>Daten!$M35-Daten!D35</f>
        <v>77.5</v>
      </c>
      <c r="E35" s="13">
        <f>Daten!$M35-Daten!E35</f>
        <v>75.5</v>
      </c>
      <c r="F35" s="13">
        <f>Daten!$M35-Daten!F35</f>
        <v>62.5</v>
      </c>
      <c r="G35" s="13">
        <f>Daten!$M35-Daten!G35</f>
        <v>79.5</v>
      </c>
      <c r="H35" s="13">
        <f>Daten!$M35-Daten!H35</f>
        <v>65.5</v>
      </c>
      <c r="I35" s="13">
        <f>Daten!$M35-Daten!I35</f>
        <v>76.5</v>
      </c>
      <c r="J35" s="13">
        <f>Daten!$M35-Daten!J35</f>
        <v>72.5</v>
      </c>
      <c r="K35" s="13">
        <f>Daten!$M35-Daten!K35</f>
        <v>80.5</v>
      </c>
      <c r="L35" s="13">
        <f>Daten!$M35-Daten!L35</f>
        <v>69.5</v>
      </c>
      <c r="M35" s="33"/>
    </row>
    <row r="36" spans="1:13" x14ac:dyDescent="0.3">
      <c r="A36" s="12">
        <f>Daten!A36</f>
        <v>33</v>
      </c>
      <c r="B36" s="13">
        <f>Daten!$M36-Daten!B36</f>
        <v>40</v>
      </c>
      <c r="C36" s="13">
        <f>Daten!$M36-Daten!C36</f>
        <v>41</v>
      </c>
      <c r="D36" s="13">
        <f>Daten!$M36-Daten!D36</f>
        <v>39</v>
      </c>
      <c r="E36" s="13">
        <f>Daten!$M36-Daten!E36</f>
        <v>37</v>
      </c>
      <c r="F36" s="13">
        <f>Daten!$M36-Daten!F36</f>
        <v>35.5</v>
      </c>
      <c r="G36" s="13">
        <f>Daten!$M36-Daten!G36</f>
        <v>41</v>
      </c>
      <c r="H36" s="13">
        <f>Daten!$M36-Daten!H36</f>
        <v>32.5</v>
      </c>
      <c r="I36" s="13">
        <f>Daten!$M36-Daten!I36</f>
        <v>35</v>
      </c>
      <c r="J36" s="13">
        <f>Daten!$M36-Daten!J36</f>
        <v>35</v>
      </c>
      <c r="K36" s="13">
        <f>Daten!$M36-Daten!K36</f>
        <v>41</v>
      </c>
      <c r="L36" s="13">
        <f>Daten!$M36-Daten!L36</f>
        <v>33</v>
      </c>
      <c r="M36" s="33"/>
    </row>
    <row r="37" spans="1:13" x14ac:dyDescent="0.3">
      <c r="A37" s="12">
        <f>Daten!A37</f>
        <v>34</v>
      </c>
      <c r="B37" s="13">
        <f>Daten!$M37-Daten!B37</f>
        <v>59</v>
      </c>
      <c r="C37" s="13">
        <f>Daten!$M37-Daten!C37</f>
        <v>56</v>
      </c>
      <c r="D37" s="13">
        <f>Daten!$M37-Daten!D37</f>
        <v>59</v>
      </c>
      <c r="E37" s="13">
        <f>Daten!$M37-Daten!E37</f>
        <v>59</v>
      </c>
      <c r="F37" s="13">
        <f>Daten!$M37-Daten!F37</f>
        <v>64</v>
      </c>
      <c r="G37" s="13">
        <f>Daten!$M37-Daten!G37</f>
        <v>63</v>
      </c>
      <c r="H37" s="13">
        <f>Daten!$M37-Daten!H37</f>
        <v>50.5</v>
      </c>
      <c r="I37" s="13">
        <f>Daten!$M37-Daten!I37</f>
        <v>56</v>
      </c>
      <c r="J37" s="13">
        <f>Daten!$M37-Daten!J37</f>
        <v>48.5</v>
      </c>
      <c r="K37" s="13">
        <f>Daten!$M37-Daten!K37</f>
        <v>63</v>
      </c>
      <c r="L37" s="13">
        <f>Daten!$M37-Daten!L37</f>
        <v>62</v>
      </c>
      <c r="M37" s="33"/>
    </row>
    <row r="38" spans="1:13" x14ac:dyDescent="0.3">
      <c r="A38" s="12">
        <f>Daten!A38</f>
        <v>35</v>
      </c>
      <c r="B38" s="13">
        <f>Daten!$M38-Daten!B38</f>
        <v>73.5</v>
      </c>
      <c r="C38" s="13">
        <f>Daten!$M38-Daten!C38</f>
        <v>78</v>
      </c>
      <c r="D38" s="13">
        <f>Daten!$M38-Daten!D38</f>
        <v>74.5</v>
      </c>
      <c r="E38" s="13">
        <f>Daten!$M38-Daten!E38</f>
        <v>77.5</v>
      </c>
      <c r="F38" s="13">
        <f>Daten!$M38-Daten!F38</f>
        <v>66</v>
      </c>
      <c r="G38" s="13">
        <f>Daten!$M38-Daten!G38</f>
        <v>77.5</v>
      </c>
      <c r="H38" s="13">
        <f>Daten!$M38-Daten!H38</f>
        <v>66</v>
      </c>
      <c r="I38" s="13">
        <f>Daten!$M38-Daten!I38</f>
        <v>77.5</v>
      </c>
      <c r="J38" s="13">
        <f>Daten!$M38-Daten!J38</f>
        <v>66.5</v>
      </c>
      <c r="K38" s="13">
        <f>Daten!$M38-Daten!K38</f>
        <v>75.5</v>
      </c>
      <c r="L38" s="13">
        <f>Daten!$M38-Daten!L38</f>
        <v>72.5</v>
      </c>
      <c r="M38" s="33"/>
    </row>
    <row r="39" spans="1:13" x14ac:dyDescent="0.3">
      <c r="A39" s="12">
        <f>Daten!A39</f>
        <v>36</v>
      </c>
      <c r="B39" s="13">
        <f>Daten!$M39-Daten!B39</f>
        <v>98</v>
      </c>
      <c r="C39" s="13">
        <f>Daten!$M39-Daten!C39</f>
        <v>100.5</v>
      </c>
      <c r="D39" s="13">
        <f>Daten!$M39-Daten!D39</f>
        <v>99</v>
      </c>
      <c r="E39" s="13">
        <f>Daten!$M39-Daten!E39</f>
        <v>99</v>
      </c>
      <c r="F39" s="13">
        <f>Daten!$M39-Daten!F39</f>
        <v>85</v>
      </c>
      <c r="G39" s="13">
        <f>Daten!$M39-Daten!G39</f>
        <v>98.5</v>
      </c>
      <c r="H39" s="13">
        <f>Daten!$M39-Daten!H39</f>
        <v>84</v>
      </c>
      <c r="I39" s="13">
        <f>Daten!$M39-Daten!I39</f>
        <v>96</v>
      </c>
      <c r="J39" s="13">
        <f>Daten!$M39-Daten!J39</f>
        <v>89</v>
      </c>
      <c r="K39" s="13">
        <f>Daten!$M39-Daten!K39</f>
        <v>99</v>
      </c>
      <c r="L39" s="13">
        <f>Daten!$M39-Daten!L39</f>
        <v>92</v>
      </c>
      <c r="M39" s="33"/>
    </row>
    <row r="40" spans="1:13" x14ac:dyDescent="0.3">
      <c r="A40" s="12">
        <f>Daten!A40</f>
        <v>37</v>
      </c>
      <c r="B40" s="13">
        <f>Daten!$M40-Daten!B40</f>
        <v>50.5</v>
      </c>
      <c r="C40" s="13">
        <f>Daten!$M40-Daten!C40</f>
        <v>49.5</v>
      </c>
      <c r="D40" s="13">
        <f>Daten!$M40-Daten!D40</f>
        <v>51.5</v>
      </c>
      <c r="E40" s="13">
        <f>Daten!$M40-Daten!E40</f>
        <v>49.5</v>
      </c>
      <c r="F40" s="13">
        <f>Daten!$M40-Daten!F40</f>
        <v>41.5</v>
      </c>
      <c r="G40" s="13">
        <f>Daten!$M40-Daten!G40</f>
        <v>54</v>
      </c>
      <c r="H40" s="13">
        <f>Daten!$M40-Daten!H40</f>
        <v>47</v>
      </c>
      <c r="I40" s="13">
        <f>Daten!$M40-Daten!I40</f>
        <v>54.5</v>
      </c>
      <c r="J40" s="13">
        <f>Daten!$M40-Daten!J40</f>
        <v>52.5</v>
      </c>
      <c r="K40" s="13">
        <f>Daten!$M40-Daten!K40</f>
        <v>55.5</v>
      </c>
      <c r="L40" s="13">
        <f>Daten!$M40-Daten!L40</f>
        <v>49</v>
      </c>
      <c r="M40" s="33"/>
    </row>
    <row r="41" spans="1:13" x14ac:dyDescent="0.3">
      <c r="A41" s="12">
        <f>Daten!A41</f>
        <v>38</v>
      </c>
      <c r="B41" s="13">
        <f>Daten!$M41-Daten!B41</f>
        <v>67</v>
      </c>
      <c r="C41" s="13">
        <f>Daten!$M41-Daten!C41</f>
        <v>71</v>
      </c>
      <c r="D41" s="13">
        <f>Daten!$M41-Daten!D41</f>
        <v>66</v>
      </c>
      <c r="E41" s="13">
        <f>Daten!$M41-Daten!E41</f>
        <v>68</v>
      </c>
      <c r="F41" s="13">
        <f>Daten!$M41-Daten!F41</f>
        <v>62</v>
      </c>
      <c r="G41" s="13">
        <f>Daten!$M41-Daten!G41</f>
        <v>68</v>
      </c>
      <c r="H41" s="13">
        <f>Daten!$M41-Daten!H41</f>
        <v>57</v>
      </c>
      <c r="I41" s="13">
        <f>Daten!$M41-Daten!I41</f>
        <v>63</v>
      </c>
      <c r="J41" s="13">
        <f>Daten!$M41-Daten!J41</f>
        <v>60</v>
      </c>
      <c r="K41" s="13">
        <f>Daten!$M41-Daten!K41</f>
        <v>67</v>
      </c>
      <c r="L41" s="13">
        <f>Daten!$M41-Daten!L41</f>
        <v>61</v>
      </c>
      <c r="M41" s="33"/>
    </row>
    <row r="42" spans="1:13" x14ac:dyDescent="0.3">
      <c r="A42" s="12">
        <f>Daten!A42</f>
        <v>39</v>
      </c>
      <c r="B42" s="13">
        <f>Daten!$M42-Daten!B42</f>
        <v>67</v>
      </c>
      <c r="C42" s="13">
        <f>Daten!$M42-Daten!C42</f>
        <v>72</v>
      </c>
      <c r="D42" s="13">
        <f>Daten!$M42-Daten!D42</f>
        <v>67</v>
      </c>
      <c r="E42" s="13">
        <f>Daten!$M42-Daten!E42</f>
        <v>69</v>
      </c>
      <c r="F42" s="13">
        <f>Daten!$M42-Daten!F42</f>
        <v>57.5</v>
      </c>
      <c r="G42" s="13">
        <f>Daten!$M42-Daten!G42</f>
        <v>71</v>
      </c>
      <c r="H42" s="13">
        <f>Daten!$M42-Daten!H42</f>
        <v>53</v>
      </c>
      <c r="I42" s="13">
        <f>Daten!$M42-Daten!I42</f>
        <v>67</v>
      </c>
      <c r="J42" s="13">
        <f>Daten!$M42-Daten!J42</f>
        <v>65.5</v>
      </c>
      <c r="K42" s="13">
        <f>Daten!$M42-Daten!K42</f>
        <v>71</v>
      </c>
      <c r="L42" s="13">
        <f>Daten!$M42-Daten!L42</f>
        <v>60</v>
      </c>
      <c r="M42" s="33"/>
    </row>
    <row r="43" spans="1:13" x14ac:dyDescent="0.3">
      <c r="A43" s="12">
        <f>Daten!A43</f>
        <v>40</v>
      </c>
      <c r="B43" s="13">
        <f>Daten!$M43-Daten!B43</f>
        <v>62</v>
      </c>
      <c r="C43" s="13">
        <f>Daten!$M43-Daten!C43</f>
        <v>68</v>
      </c>
      <c r="D43" s="13">
        <f>Daten!$M43-Daten!D43</f>
        <v>63</v>
      </c>
      <c r="E43" s="13">
        <f>Daten!$M43-Daten!E43</f>
        <v>66</v>
      </c>
      <c r="F43" s="13">
        <f>Daten!$M43-Daten!F43</f>
        <v>60</v>
      </c>
      <c r="G43" s="13">
        <f>Daten!$M43-Daten!G43</f>
        <v>66</v>
      </c>
      <c r="H43" s="13">
        <f>Daten!$M43-Daten!H43</f>
        <v>50</v>
      </c>
      <c r="I43" s="13">
        <f>Daten!$M43-Daten!I43</f>
        <v>65</v>
      </c>
      <c r="J43" s="13">
        <f>Daten!$M43-Daten!J43</f>
        <v>62</v>
      </c>
      <c r="K43" s="13">
        <f>Daten!$M43-Daten!K43</f>
        <v>66</v>
      </c>
      <c r="L43" s="13">
        <f>Daten!$M43-Daten!L43</f>
        <v>62</v>
      </c>
      <c r="M43" s="33"/>
    </row>
    <row r="44" spans="1:13" x14ac:dyDescent="0.3">
      <c r="A44" s="12">
        <f>Daten!A44</f>
        <v>41</v>
      </c>
      <c r="B44" s="13">
        <f>Daten!$M44-Daten!B44</f>
        <v>84</v>
      </c>
      <c r="C44" s="13">
        <f>Daten!$M44-Daten!C44</f>
        <v>79.5</v>
      </c>
      <c r="D44" s="13">
        <f>Daten!$M44-Daten!D44</f>
        <v>83</v>
      </c>
      <c r="E44" s="13">
        <f>Daten!$M44-Daten!E44</f>
        <v>83</v>
      </c>
      <c r="F44" s="13">
        <f>Daten!$M44-Daten!F44</f>
        <v>68</v>
      </c>
      <c r="G44" s="13">
        <f>Daten!$M44-Daten!G44</f>
        <v>87.5</v>
      </c>
      <c r="H44" s="13">
        <f>Daten!$M44-Daten!H44</f>
        <v>71</v>
      </c>
      <c r="I44" s="13">
        <f>Daten!$M44-Daten!I44</f>
        <v>87</v>
      </c>
      <c r="J44" s="13">
        <f>Daten!$M44-Daten!J44</f>
        <v>73.5</v>
      </c>
      <c r="K44" s="13">
        <f>Daten!$M44-Daten!K44</f>
        <v>84.5</v>
      </c>
      <c r="L44" s="13">
        <f>Daten!$M44-Daten!L44</f>
        <v>89</v>
      </c>
      <c r="M44" s="33"/>
    </row>
    <row r="45" spans="1:13" x14ac:dyDescent="0.3">
      <c r="A45" s="12">
        <f>Daten!A45</f>
        <v>42</v>
      </c>
      <c r="B45" s="13">
        <f>Daten!$M45-Daten!B45</f>
        <v>97</v>
      </c>
      <c r="C45" s="13">
        <f>Daten!$M45-Daten!C45</f>
        <v>91.5</v>
      </c>
      <c r="D45" s="13">
        <f>Daten!$M45-Daten!D45</f>
        <v>94</v>
      </c>
      <c r="E45" s="13">
        <f>Daten!$M45-Daten!E45</f>
        <v>95</v>
      </c>
      <c r="F45" s="13">
        <f>Daten!$M45-Daten!F45</f>
        <v>82</v>
      </c>
      <c r="G45" s="13">
        <f>Daten!$M45-Daten!G45</f>
        <v>96</v>
      </c>
      <c r="H45" s="13">
        <f>Daten!$M45-Daten!H45</f>
        <v>82</v>
      </c>
      <c r="I45" s="13">
        <f>Daten!$M45-Daten!I45</f>
        <v>90</v>
      </c>
      <c r="J45" s="13">
        <f>Daten!$M45-Daten!J45</f>
        <v>87</v>
      </c>
      <c r="K45" s="13">
        <f>Daten!$M45-Daten!K45</f>
        <v>97</v>
      </c>
      <c r="L45" s="13">
        <f>Daten!$M45-Daten!L45</f>
        <v>88.5</v>
      </c>
      <c r="M45" s="33"/>
    </row>
    <row r="46" spans="1:13" x14ac:dyDescent="0.3">
      <c r="A46" s="12">
        <f>Daten!A46</f>
        <v>43</v>
      </c>
      <c r="B46" s="13">
        <f>Daten!$M46-Daten!B46</f>
        <v>80</v>
      </c>
      <c r="C46" s="13">
        <f>Daten!$M46-Daten!C46</f>
        <v>81.5</v>
      </c>
      <c r="D46" s="13">
        <f>Daten!$M46-Daten!D46</f>
        <v>79</v>
      </c>
      <c r="E46" s="13">
        <f>Daten!$M46-Daten!E46</f>
        <v>78</v>
      </c>
      <c r="F46" s="13">
        <f>Daten!$M46-Daten!F46</f>
        <v>67</v>
      </c>
      <c r="G46" s="13">
        <f>Daten!$M46-Daten!G46</f>
        <v>80</v>
      </c>
      <c r="H46" s="13">
        <f>Daten!$M46-Daten!H46</f>
        <v>70</v>
      </c>
      <c r="I46" s="13">
        <f>Daten!$M46-Daten!I46</f>
        <v>80</v>
      </c>
      <c r="J46" s="13">
        <f>Daten!$M46-Daten!J46</f>
        <v>72.5</v>
      </c>
      <c r="K46" s="13">
        <f>Daten!$M46-Daten!K46</f>
        <v>80</v>
      </c>
      <c r="L46" s="13">
        <f>Daten!$M46-Daten!L46</f>
        <v>72</v>
      </c>
      <c r="M46" s="33"/>
    </row>
    <row r="47" spans="1:13" x14ac:dyDescent="0.3">
      <c r="A47" s="12">
        <f>Daten!A47</f>
        <v>44</v>
      </c>
      <c r="B47" s="13">
        <f>Daten!$M47-Daten!B47</f>
        <v>93.5</v>
      </c>
      <c r="C47" s="13">
        <f>Daten!$M47-Daten!C47</f>
        <v>86.5</v>
      </c>
      <c r="D47" s="13">
        <f>Daten!$M47-Daten!D47</f>
        <v>89.5</v>
      </c>
      <c r="E47" s="13">
        <f>Daten!$M47-Daten!E47</f>
        <v>90.5</v>
      </c>
      <c r="F47" s="13">
        <f>Daten!$M47-Daten!F47</f>
        <v>78.5</v>
      </c>
      <c r="G47" s="13">
        <f>Daten!$M47-Daten!G47</f>
        <v>92</v>
      </c>
      <c r="H47" s="13">
        <f>Daten!$M47-Daten!H47</f>
        <v>77</v>
      </c>
      <c r="I47" s="13">
        <f>Daten!$M47-Daten!I47</f>
        <v>91.5</v>
      </c>
      <c r="J47" s="13">
        <f>Daten!$M47-Daten!J47</f>
        <v>80</v>
      </c>
      <c r="K47" s="13">
        <f>Daten!$M47-Daten!K47</f>
        <v>92.5</v>
      </c>
      <c r="L47" s="13">
        <f>Daten!$M47-Daten!L47</f>
        <v>83.5</v>
      </c>
      <c r="M47" s="33"/>
    </row>
    <row r="48" spans="1:13" x14ac:dyDescent="0.3">
      <c r="A48" s="12">
        <f>Daten!A48</f>
        <v>45</v>
      </c>
      <c r="B48" s="13">
        <f>Daten!$M48-Daten!B48</f>
        <v>75</v>
      </c>
      <c r="C48" s="13">
        <f>Daten!$M48-Daten!C48</f>
        <v>79.5</v>
      </c>
      <c r="D48" s="13">
        <f>Daten!$M48-Daten!D48</f>
        <v>78</v>
      </c>
      <c r="E48" s="13">
        <f>Daten!$M48-Daten!E48</f>
        <v>76</v>
      </c>
      <c r="F48" s="13">
        <f>Daten!$M48-Daten!F48</f>
        <v>71</v>
      </c>
      <c r="G48" s="13">
        <f>Daten!$M48-Daten!G48</f>
        <v>77.5</v>
      </c>
      <c r="H48" s="13">
        <f>Daten!$M48-Daten!H48</f>
        <v>64</v>
      </c>
      <c r="I48" s="13">
        <f>Daten!$M48-Daten!I48</f>
        <v>70</v>
      </c>
      <c r="J48" s="13">
        <f>Daten!$M48-Daten!J48</f>
        <v>68</v>
      </c>
      <c r="K48" s="13">
        <f>Daten!$M48-Daten!K48</f>
        <v>78</v>
      </c>
      <c r="L48" s="13">
        <f>Daten!$M48-Daten!L48</f>
        <v>73</v>
      </c>
      <c r="M48" s="33"/>
    </row>
    <row r="49" spans="1:13" x14ac:dyDescent="0.3">
      <c r="A49" s="12">
        <f>Daten!A49</f>
        <v>46</v>
      </c>
      <c r="B49" s="13">
        <f>Daten!$M49-Daten!B49</f>
        <v>87</v>
      </c>
      <c r="C49" s="13">
        <f>Daten!$M49-Daten!C49</f>
        <v>85</v>
      </c>
      <c r="D49" s="13">
        <f>Daten!$M49-Daten!D49</f>
        <v>85</v>
      </c>
      <c r="E49" s="13">
        <f>Daten!$M49-Daten!E49</f>
        <v>85</v>
      </c>
      <c r="F49" s="13">
        <f>Daten!$M49-Daten!F49</f>
        <v>72</v>
      </c>
      <c r="G49" s="13">
        <f>Daten!$M49-Daten!G49</f>
        <v>89</v>
      </c>
      <c r="H49" s="13">
        <f>Daten!$M49-Daten!H49</f>
        <v>76</v>
      </c>
      <c r="I49" s="13">
        <f>Daten!$M49-Daten!I49</f>
        <v>83</v>
      </c>
      <c r="J49" s="13">
        <f>Daten!$M49-Daten!J49</f>
        <v>82</v>
      </c>
      <c r="K49" s="13">
        <f>Daten!$M49-Daten!K49</f>
        <v>85</v>
      </c>
      <c r="L49" s="13">
        <f>Daten!$M49-Daten!L49</f>
        <v>81</v>
      </c>
      <c r="M49" s="33"/>
    </row>
    <row r="50" spans="1:13" x14ac:dyDescent="0.3">
      <c r="A50" s="12">
        <f>Daten!A50</f>
        <v>47</v>
      </c>
      <c r="B50" s="13">
        <f>Daten!$M50-Daten!B50</f>
        <v>113.5</v>
      </c>
      <c r="C50" s="13">
        <f>Daten!$M50-Daten!C50</f>
        <v>109.5</v>
      </c>
      <c r="D50" s="13">
        <f>Daten!$M50-Daten!D50</f>
        <v>115.5</v>
      </c>
      <c r="E50" s="13">
        <f>Daten!$M50-Daten!E50</f>
        <v>115.5</v>
      </c>
      <c r="F50" s="13">
        <f>Daten!$M50-Daten!F50</f>
        <v>104.5</v>
      </c>
      <c r="G50" s="13">
        <f>Daten!$M50-Daten!G50</f>
        <v>114.5</v>
      </c>
      <c r="H50" s="13">
        <f>Daten!$M50-Daten!H50</f>
        <v>99.5</v>
      </c>
      <c r="I50" s="13">
        <f>Daten!$M50-Daten!I50</f>
        <v>111.5</v>
      </c>
      <c r="J50" s="13">
        <f>Daten!$M50-Daten!J50</f>
        <v>106</v>
      </c>
      <c r="K50" s="13">
        <f>Daten!$M50-Daten!K50</f>
        <v>115.5</v>
      </c>
      <c r="L50" s="13">
        <f>Daten!$M50-Daten!L50</f>
        <v>109.5</v>
      </c>
      <c r="M50" s="33"/>
    </row>
    <row r="51" spans="1:13" x14ac:dyDescent="0.3">
      <c r="A51" s="12">
        <f>Daten!A51</f>
        <v>48</v>
      </c>
      <c r="B51" s="13">
        <f>Daten!$M51-Daten!B51</f>
        <v>87.5</v>
      </c>
      <c r="C51" s="13">
        <f>Daten!$M51-Daten!C51</f>
        <v>90.5</v>
      </c>
      <c r="D51" s="13">
        <f>Daten!$M51-Daten!D51</f>
        <v>89.5</v>
      </c>
      <c r="E51" s="13">
        <f>Daten!$M51-Daten!E51</f>
        <v>89.5</v>
      </c>
      <c r="F51" s="13">
        <f>Daten!$M51-Daten!F51</f>
        <v>77.5</v>
      </c>
      <c r="G51" s="13">
        <f>Daten!$M51-Daten!G51</f>
        <v>91</v>
      </c>
      <c r="H51" s="13">
        <f>Daten!$M51-Daten!H51</f>
        <v>80</v>
      </c>
      <c r="I51" s="13">
        <f>Daten!$M51-Daten!I51</f>
        <v>91.5</v>
      </c>
      <c r="J51" s="13">
        <f>Daten!$M51-Daten!J51</f>
        <v>82</v>
      </c>
      <c r="K51" s="13">
        <f>Daten!$M51-Daten!K51</f>
        <v>90.5</v>
      </c>
      <c r="L51" s="13">
        <f>Daten!$M51-Daten!L51</f>
        <v>85.5</v>
      </c>
      <c r="M51" s="33"/>
    </row>
    <row r="52" spans="1:13" x14ac:dyDescent="0.3">
      <c r="A52" s="12">
        <f>Daten!A52</f>
        <v>49</v>
      </c>
      <c r="B52" s="13">
        <f>Daten!$M52-Daten!B52</f>
        <v>86.5</v>
      </c>
      <c r="C52" s="13">
        <f>Daten!$M52-Daten!C52</f>
        <v>84.5</v>
      </c>
      <c r="D52" s="13">
        <f>Daten!$M52-Daten!D52</f>
        <v>88.5</v>
      </c>
      <c r="E52" s="13">
        <f>Daten!$M52-Daten!E52</f>
        <v>87.5</v>
      </c>
      <c r="F52" s="13">
        <f>Daten!$M52-Daten!F52</f>
        <v>76.5</v>
      </c>
      <c r="G52" s="13">
        <f>Daten!$M52-Daten!G52</f>
        <v>92.5</v>
      </c>
      <c r="H52" s="13">
        <f>Daten!$M52-Daten!H52</f>
        <v>83.5</v>
      </c>
      <c r="I52" s="13">
        <f>Daten!$M52-Daten!I52</f>
        <v>83.5</v>
      </c>
      <c r="J52" s="13">
        <f>Daten!$M52-Daten!J52</f>
        <v>78</v>
      </c>
      <c r="K52" s="13">
        <f>Daten!$M52-Daten!K52</f>
        <v>90.5</v>
      </c>
      <c r="L52" s="13">
        <f>Daten!$M52-Daten!L52</f>
        <v>83.5</v>
      </c>
      <c r="M52" s="33"/>
    </row>
    <row r="53" spans="1:13" x14ac:dyDescent="0.3">
      <c r="A53" s="12">
        <f>Daten!A53</f>
        <v>50</v>
      </c>
      <c r="B53" s="13">
        <f>Daten!$M53-Daten!B53</f>
        <v>98.5</v>
      </c>
      <c r="C53" s="13">
        <f>Daten!$M53-Daten!C53</f>
        <v>97</v>
      </c>
      <c r="D53" s="13">
        <f>Daten!$M53-Daten!D53</f>
        <v>99.5</v>
      </c>
      <c r="E53" s="13">
        <f>Daten!$M53-Daten!E53</f>
        <v>98.5</v>
      </c>
      <c r="F53" s="13">
        <f>Daten!$M53-Daten!F53</f>
        <v>84.5</v>
      </c>
      <c r="G53" s="13">
        <f>Daten!$M53-Daten!G53</f>
        <v>98.5</v>
      </c>
      <c r="H53" s="13">
        <f>Daten!$M53-Daten!H53</f>
        <v>87.5</v>
      </c>
      <c r="I53" s="13">
        <f>Daten!$M53-Daten!I53</f>
        <v>96.5</v>
      </c>
      <c r="J53" s="13">
        <f>Daten!$M53-Daten!J53</f>
        <v>89.5</v>
      </c>
      <c r="K53" s="13">
        <f>Daten!$M53-Daten!K53</f>
        <v>101.5</v>
      </c>
      <c r="L53" s="13">
        <f>Daten!$M53-Daten!L53</f>
        <v>93.5</v>
      </c>
      <c r="M53" s="33"/>
    </row>
    <row r="54" spans="1:13" x14ac:dyDescent="0.3">
      <c r="A54" s="12">
        <f>Daten!A54</f>
        <v>51</v>
      </c>
      <c r="B54" s="13">
        <f>Daten!$M54-Daten!B54</f>
        <v>76.5</v>
      </c>
      <c r="C54" s="13">
        <f>Daten!$M54-Daten!C54</f>
        <v>74</v>
      </c>
      <c r="D54" s="13">
        <f>Daten!$M54-Daten!D54</f>
        <v>74.5</v>
      </c>
      <c r="E54" s="13">
        <f>Daten!$M54-Daten!E54</f>
        <v>74.5</v>
      </c>
      <c r="F54" s="13">
        <f>Daten!$M54-Daten!F54</f>
        <v>73.5</v>
      </c>
      <c r="G54" s="13">
        <f>Daten!$M54-Daten!G54</f>
        <v>77.5</v>
      </c>
      <c r="H54" s="13">
        <f>Daten!$M54-Daten!H54</f>
        <v>64</v>
      </c>
      <c r="I54" s="13">
        <f>Daten!$M54-Daten!I54</f>
        <v>70.5</v>
      </c>
      <c r="J54" s="13">
        <f>Daten!$M54-Daten!J54</f>
        <v>71</v>
      </c>
      <c r="K54" s="13">
        <f>Daten!$M54-Daten!K54</f>
        <v>77.5</v>
      </c>
      <c r="L54" s="13">
        <f>Daten!$M54-Daten!L54</f>
        <v>71.5</v>
      </c>
      <c r="M54" s="33"/>
    </row>
    <row r="55" spans="1:13" x14ac:dyDescent="0.3">
      <c r="A55" s="15">
        <f>Daten!A56</f>
        <v>53</v>
      </c>
      <c r="B55" s="16">
        <f>Daten!$M56-Daten!B56</f>
        <v>69.5</v>
      </c>
      <c r="C55" s="16">
        <f>Daten!$M56-Daten!C56</f>
        <v>73.5</v>
      </c>
      <c r="D55" s="16">
        <f>Daten!$M56-Daten!D56</f>
        <v>71.5</v>
      </c>
      <c r="E55" s="16">
        <f>Daten!$M56-Daten!E56</f>
        <v>70.5</v>
      </c>
      <c r="F55" s="16">
        <f>Daten!$M56-Daten!F56</f>
        <v>59.5</v>
      </c>
      <c r="G55" s="16">
        <f>Daten!$M56-Daten!G56</f>
        <v>74</v>
      </c>
      <c r="H55" s="16">
        <f>Daten!$M56-Daten!H56</f>
        <v>62</v>
      </c>
      <c r="I55" s="16">
        <f>Daten!$M56-Daten!I56</f>
        <v>69.5</v>
      </c>
      <c r="J55" s="16">
        <f>Daten!$M56-Daten!J56</f>
        <v>65.5</v>
      </c>
      <c r="K55" s="16">
        <f>Daten!$M56-Daten!K56</f>
        <v>71.5</v>
      </c>
      <c r="L55" s="16">
        <f>Daten!$M56-Daten!L56</f>
        <v>68</v>
      </c>
      <c r="M55" s="37"/>
    </row>
    <row r="56" spans="1:13" x14ac:dyDescent="0.3">
      <c r="A56" s="1" t="s">
        <v>4</v>
      </c>
      <c r="C56" s="13"/>
      <c r="D56" s="13"/>
      <c r="E56" s="13"/>
      <c r="F56" s="13"/>
      <c r="G56" s="13"/>
      <c r="H56" s="13"/>
      <c r="I56" s="13"/>
      <c r="J56" s="34"/>
      <c r="K56" s="13"/>
      <c r="L56" s="13"/>
    </row>
    <row r="57" spans="1:13" x14ac:dyDescent="0.3">
      <c r="A57" s="1" t="s">
        <v>11</v>
      </c>
      <c r="B57" s="12">
        <f>COUNT($B4:$L4)-1</f>
        <v>10</v>
      </c>
      <c r="C57" s="12">
        <f t="shared" ref="C57:K57" si="0">COUNT($B4:$L4)-1</f>
        <v>10</v>
      </c>
      <c r="D57" s="12">
        <f t="shared" si="0"/>
        <v>10</v>
      </c>
      <c r="E57" s="12">
        <f t="shared" si="0"/>
        <v>10</v>
      </c>
      <c r="F57" s="12">
        <f t="shared" si="0"/>
        <v>10</v>
      </c>
      <c r="G57" s="12">
        <f t="shared" si="0"/>
        <v>10</v>
      </c>
      <c r="H57" s="12">
        <f t="shared" si="0"/>
        <v>10</v>
      </c>
      <c r="I57" s="12">
        <f t="shared" si="0"/>
        <v>10</v>
      </c>
      <c r="J57" s="12">
        <f t="shared" si="0"/>
        <v>10</v>
      </c>
      <c r="K57" s="12">
        <f t="shared" si="0"/>
        <v>10</v>
      </c>
      <c r="L57" s="13"/>
    </row>
    <row r="58" spans="1:13" x14ac:dyDescent="0.3">
      <c r="A58" s="1" t="s">
        <v>7</v>
      </c>
      <c r="B58" s="14" t="e">
        <f>Daten!$B69-Daten!#REF!</f>
        <v>#REF!</v>
      </c>
      <c r="C58" s="14">
        <f>Daten!$B69-Daten!C62</f>
        <v>80.945573294629881</v>
      </c>
      <c r="D58" s="14">
        <f>Daten!$B69-Daten!D62</f>
        <v>91.226052249637135</v>
      </c>
      <c r="E58" s="14">
        <f>Daten!$B69-Daten!E62</f>
        <v>90.621552975326537</v>
      </c>
      <c r="F58" s="14">
        <f>Daten!$B69-Daten!F62</f>
        <v>65.585449927431043</v>
      </c>
      <c r="G58" s="14">
        <f>Daten!$B69-Daten!G62</f>
        <v>87.60250362844701</v>
      </c>
      <c r="H58" s="14">
        <f>Daten!$B69-Daten!H62</f>
        <v>81.043359941944843</v>
      </c>
      <c r="I58" s="36">
        <f>Daten!$B69-Daten!I62</f>
        <v>82.91219158200289</v>
      </c>
      <c r="J58" s="36">
        <f>Daten!$B69-Daten!J62</f>
        <v>79.441763425253967</v>
      </c>
      <c r="K58" s="36">
        <f>Daten!$B69-Daten!K62</f>
        <v>89.508164005805497</v>
      </c>
      <c r="L58" s="13"/>
    </row>
    <row r="59" spans="1:13" x14ac:dyDescent="0.3">
      <c r="A59" s="1" t="s">
        <v>4</v>
      </c>
      <c r="B59" s="14">
        <f>VAR(B4:B55)</f>
        <v>268.81221719456988</v>
      </c>
      <c r="C59" s="14">
        <f t="shared" ref="C59:K59" si="1">VAR(C4:C55)</f>
        <v>240.76508295625979</v>
      </c>
      <c r="D59" s="14">
        <f t="shared" si="1"/>
        <v>283.76875942684802</v>
      </c>
      <c r="E59" s="14">
        <f t="shared" si="1"/>
        <v>280.5824849170441</v>
      </c>
      <c r="F59" s="14">
        <f t="shared" si="1"/>
        <v>208.43542609351468</v>
      </c>
      <c r="G59" s="14">
        <f t="shared" si="1"/>
        <v>270.38489819004536</v>
      </c>
      <c r="H59" s="14">
        <f t="shared" si="1"/>
        <v>226.24132730015074</v>
      </c>
      <c r="I59" s="36">
        <f t="shared" si="1"/>
        <v>256.40346907993995</v>
      </c>
      <c r="J59" s="36">
        <f t="shared" si="1"/>
        <v>222.76197209653066</v>
      </c>
      <c r="K59" s="36">
        <f t="shared" si="1"/>
        <v>260.07117269984928</v>
      </c>
      <c r="L59" s="13"/>
    </row>
    <row r="60" spans="1:13" x14ac:dyDescent="0.3">
      <c r="A60" s="1" t="s">
        <v>14</v>
      </c>
      <c r="B60" s="41" t="e">
        <f>(B57/(B57-1))*(1-B58/B59)</f>
        <v>#REF!</v>
      </c>
      <c r="C60" s="41">
        <f t="shared" ref="C60:K60" si="2">(C57/(C57-1))*(1-C58/C59)</f>
        <v>0.73755392923660501</v>
      </c>
      <c r="D60" s="41">
        <f t="shared" si="2"/>
        <v>0.75391083127021308</v>
      </c>
      <c r="E60" s="41">
        <f t="shared" si="2"/>
        <v>0.75224831735262232</v>
      </c>
      <c r="F60" s="41">
        <f t="shared" si="2"/>
        <v>0.7614933733427931</v>
      </c>
      <c r="G60" s="41">
        <f t="shared" si="2"/>
        <v>0.75112016563195838</v>
      </c>
      <c r="H60" s="41">
        <f t="shared" si="2"/>
        <v>0.71309285870841654</v>
      </c>
      <c r="I60" s="41">
        <f t="shared" si="2"/>
        <v>0.75181543682125018</v>
      </c>
      <c r="J60" s="41">
        <f t="shared" si="2"/>
        <v>0.71486472669766188</v>
      </c>
      <c r="K60" s="41">
        <f t="shared" si="2"/>
        <v>0.72870227075575822</v>
      </c>
      <c r="L60" s="13"/>
    </row>
    <row r="61" spans="1:13" x14ac:dyDescent="0.3">
      <c r="A61" s="1" t="s">
        <v>15</v>
      </c>
      <c r="B61" s="41">
        <f>Daten!$B71</f>
        <v>0.75779428399157334</v>
      </c>
      <c r="C61" s="41">
        <f>Daten!$B71</f>
        <v>0.75779428399157334</v>
      </c>
      <c r="D61" s="41">
        <f>Daten!$B71</f>
        <v>0.75779428399157334</v>
      </c>
      <c r="E61" s="41">
        <f>Daten!$B71</f>
        <v>0.75779428399157334</v>
      </c>
      <c r="F61" s="41">
        <f>Daten!$B71</f>
        <v>0.75779428399157334</v>
      </c>
      <c r="G61" s="41">
        <f>Daten!$B71</f>
        <v>0.75779428399157334</v>
      </c>
      <c r="H61" s="41">
        <f>Daten!$B71</f>
        <v>0.75779428399157334</v>
      </c>
      <c r="I61" s="42">
        <f>Daten!$B71</f>
        <v>0.75779428399157334</v>
      </c>
      <c r="J61" s="42">
        <f>Daten!$B71</f>
        <v>0.75779428399157334</v>
      </c>
      <c r="K61" s="42">
        <f>Daten!$B71</f>
        <v>0.75779428399157334</v>
      </c>
    </row>
    <row r="62" spans="1:13" x14ac:dyDescent="0.3">
      <c r="I62" s="35"/>
    </row>
  </sheetData>
  <pageMargins left="0.7" right="0.7" top="0.78740157499999996" bottom="0.78740157499999996"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B34" sqref="B34"/>
    </sheetView>
  </sheetViews>
  <sheetFormatPr baseColWidth="10" defaultRowHeight="14.4" x14ac:dyDescent="0.3"/>
  <cols>
    <col min="1" max="9" width="15.6640625" customWidth="1"/>
  </cols>
  <sheetData>
    <row r="1" spans="1:12" x14ac:dyDescent="0.3">
      <c r="A1" s="53" t="s">
        <v>12</v>
      </c>
      <c r="B1" s="54"/>
      <c r="C1" s="54"/>
      <c r="D1" s="54"/>
      <c r="E1" s="54"/>
      <c r="F1" s="54"/>
      <c r="G1" s="54"/>
      <c r="H1" s="54"/>
      <c r="I1" s="54"/>
    </row>
    <row r="2" spans="1:12" x14ac:dyDescent="0.3">
      <c r="A2" s="54"/>
      <c r="B2" s="54"/>
      <c r="C2" s="54"/>
      <c r="D2" s="54"/>
      <c r="E2" s="54"/>
      <c r="F2" s="54"/>
      <c r="G2" s="54"/>
      <c r="H2" s="54"/>
      <c r="I2" s="54"/>
    </row>
    <row r="3" spans="1:12" x14ac:dyDescent="0.3">
      <c r="A3" s="54"/>
      <c r="B3" s="54"/>
      <c r="C3" s="54"/>
      <c r="D3" s="54"/>
      <c r="E3" s="54"/>
      <c r="F3" s="54"/>
      <c r="G3" s="54"/>
      <c r="H3" s="54"/>
      <c r="I3" s="54"/>
    </row>
    <row r="4" spans="1:12" x14ac:dyDescent="0.3">
      <c r="A4" s="54"/>
      <c r="B4" s="54"/>
      <c r="C4" s="54"/>
      <c r="D4" s="54"/>
      <c r="E4" s="54"/>
      <c r="F4" s="54"/>
      <c r="G4" s="54"/>
      <c r="H4" s="54"/>
      <c r="I4" s="54"/>
    </row>
    <row r="5" spans="1:12" x14ac:dyDescent="0.3">
      <c r="A5" s="54"/>
      <c r="B5" s="54"/>
      <c r="C5" s="54"/>
      <c r="D5" s="54"/>
      <c r="E5" s="54"/>
      <c r="F5" s="54"/>
      <c r="G5" s="54"/>
      <c r="H5" s="54"/>
      <c r="I5" s="54"/>
    </row>
    <row r="6" spans="1:12" x14ac:dyDescent="0.3">
      <c r="A6" s="54"/>
      <c r="B6" s="54"/>
      <c r="C6" s="54"/>
      <c r="D6" s="54"/>
      <c r="E6" s="54"/>
      <c r="F6" s="54"/>
      <c r="G6" s="54"/>
      <c r="H6" s="54"/>
      <c r="I6" s="54"/>
    </row>
    <row r="7" spans="1:12" x14ac:dyDescent="0.3">
      <c r="A7" s="54"/>
      <c r="B7" s="54"/>
      <c r="C7" s="54"/>
      <c r="D7" s="54"/>
      <c r="E7" s="54"/>
      <c r="F7" s="54"/>
      <c r="G7" s="54"/>
      <c r="H7" s="54"/>
      <c r="I7" s="54"/>
    </row>
    <row r="8" spans="1:12" x14ac:dyDescent="0.3">
      <c r="A8" s="54"/>
      <c r="B8" s="54"/>
      <c r="C8" s="54"/>
      <c r="D8" s="54"/>
      <c r="E8" s="54"/>
      <c r="F8" s="54"/>
      <c r="G8" s="54"/>
      <c r="H8" s="54"/>
      <c r="I8" s="54"/>
    </row>
    <row r="9" spans="1:12" x14ac:dyDescent="0.3">
      <c r="A9" s="54"/>
      <c r="B9" s="54"/>
      <c r="C9" s="54"/>
      <c r="D9" s="54"/>
      <c r="E9" s="54"/>
      <c r="F9" s="54"/>
      <c r="G9" s="54"/>
      <c r="H9" s="54"/>
      <c r="I9" s="54"/>
    </row>
    <row r="10" spans="1:12" ht="15" thickBot="1" x14ac:dyDescent="0.35">
      <c r="A10" s="54"/>
      <c r="B10" s="54"/>
      <c r="C10" s="54"/>
      <c r="D10" s="54"/>
      <c r="E10" s="54"/>
      <c r="F10" s="54"/>
      <c r="G10" s="54"/>
      <c r="H10" s="54"/>
      <c r="I10" s="54"/>
    </row>
    <row r="11" spans="1:12" x14ac:dyDescent="0.3">
      <c r="A11" s="45"/>
      <c r="B11" s="45" t="s">
        <v>34</v>
      </c>
      <c r="C11" s="45" t="s">
        <v>35</v>
      </c>
      <c r="D11" s="45" t="s">
        <v>36</v>
      </c>
      <c r="E11" s="45" t="s">
        <v>37</v>
      </c>
      <c r="F11" s="45" t="s">
        <v>38</v>
      </c>
      <c r="G11" s="45" t="s">
        <v>39</v>
      </c>
      <c r="H11" s="45" t="s">
        <v>40</v>
      </c>
      <c r="I11" s="45" t="s">
        <v>41</v>
      </c>
      <c r="J11" s="45" t="s">
        <v>42</v>
      </c>
      <c r="K11" s="45" t="s">
        <v>43</v>
      </c>
      <c r="L11" s="45" t="s">
        <v>44</v>
      </c>
    </row>
    <row r="12" spans="1:12" x14ac:dyDescent="0.3">
      <c r="A12" s="9" t="s">
        <v>34</v>
      </c>
      <c r="B12" s="10">
        <v>1</v>
      </c>
      <c r="C12" s="10"/>
      <c r="D12" s="10"/>
      <c r="E12" s="10"/>
      <c r="F12" s="10"/>
      <c r="G12" s="10"/>
      <c r="H12" s="10"/>
      <c r="I12" s="10"/>
      <c r="J12" s="10"/>
      <c r="K12" s="10"/>
      <c r="L12" s="10"/>
    </row>
    <row r="13" spans="1:12" x14ac:dyDescent="0.3">
      <c r="A13" s="9" t="s">
        <v>35</v>
      </c>
      <c r="B13" s="47">
        <v>0.33591443091386708</v>
      </c>
      <c r="C13" s="10">
        <v>1</v>
      </c>
      <c r="D13" s="10"/>
      <c r="E13" s="10"/>
      <c r="F13" s="10"/>
      <c r="G13" s="10"/>
      <c r="H13" s="10"/>
      <c r="I13" s="10"/>
      <c r="J13" s="10"/>
      <c r="K13" s="10"/>
      <c r="L13" s="10"/>
    </row>
    <row r="14" spans="1:12" x14ac:dyDescent="0.3">
      <c r="A14" s="9" t="s">
        <v>36</v>
      </c>
      <c r="B14" s="10">
        <v>0.21932624121468688</v>
      </c>
      <c r="C14" s="47">
        <v>0.36116094456902681</v>
      </c>
      <c r="D14" s="10">
        <v>1</v>
      </c>
      <c r="E14" s="10"/>
      <c r="F14" s="10"/>
      <c r="G14" s="10"/>
      <c r="H14" s="10"/>
      <c r="I14" s="10"/>
      <c r="J14" s="10"/>
      <c r="K14" s="10"/>
      <c r="L14" s="10"/>
    </row>
    <row r="15" spans="1:12" x14ac:dyDescent="0.3">
      <c r="A15" s="9" t="s">
        <v>37</v>
      </c>
      <c r="B15" s="10">
        <v>3.2028983078615327E-2</v>
      </c>
      <c r="C15" s="10">
        <v>0.25480234527854179</v>
      </c>
      <c r="D15" s="47">
        <v>0.31834519520193905</v>
      </c>
      <c r="E15" s="10">
        <v>1</v>
      </c>
      <c r="F15" s="10"/>
      <c r="G15" s="10"/>
      <c r="H15" s="10"/>
      <c r="I15" s="10"/>
      <c r="J15" s="10"/>
      <c r="K15" s="10"/>
      <c r="L15" s="10"/>
    </row>
    <row r="16" spans="1:12" x14ac:dyDescent="0.3">
      <c r="A16" s="9" t="s">
        <v>38</v>
      </c>
      <c r="B16" s="10">
        <v>0.2481440674373307</v>
      </c>
      <c r="C16" s="10">
        <v>0.2073985338544756</v>
      </c>
      <c r="D16" s="10">
        <v>0.23906563178028958</v>
      </c>
      <c r="E16" s="47">
        <v>0.36455050625455271</v>
      </c>
      <c r="F16" s="10">
        <v>1</v>
      </c>
      <c r="G16" s="10"/>
      <c r="H16" s="10"/>
      <c r="I16" s="10"/>
      <c r="J16" s="10"/>
      <c r="K16" s="10"/>
      <c r="L16" s="10"/>
    </row>
    <row r="17" spans="1:12" x14ac:dyDescent="0.3">
      <c r="A17" s="9" t="s">
        <v>39</v>
      </c>
      <c r="B17" s="10">
        <v>0.17776421362299905</v>
      </c>
      <c r="C17" s="10">
        <v>0.27872380899586668</v>
      </c>
      <c r="D17" s="47">
        <v>0.4348011446502395</v>
      </c>
      <c r="E17" s="10">
        <v>0.20451951023045117</v>
      </c>
      <c r="F17" s="10">
        <v>0.14252012917255055</v>
      </c>
      <c r="G17" s="10">
        <v>1</v>
      </c>
      <c r="H17" s="10"/>
      <c r="I17" s="10"/>
      <c r="J17" s="10"/>
      <c r="K17" s="10"/>
      <c r="L17" s="10"/>
    </row>
    <row r="18" spans="1:12" x14ac:dyDescent="0.3">
      <c r="A18" s="9" t="s">
        <v>40</v>
      </c>
      <c r="B18" s="47">
        <v>0.35213122294486665</v>
      </c>
      <c r="C18" s="47">
        <v>0.37082165218268381</v>
      </c>
      <c r="D18" s="47">
        <v>0.40072394555840296</v>
      </c>
      <c r="E18" s="10">
        <v>0.1021108895475758</v>
      </c>
      <c r="F18" s="47">
        <v>0.31078823869063654</v>
      </c>
      <c r="G18" s="10">
        <v>0.25100934564648053</v>
      </c>
      <c r="H18" s="10">
        <v>1</v>
      </c>
      <c r="I18" s="10"/>
      <c r="J18" s="10"/>
      <c r="K18" s="10"/>
      <c r="L18" s="10"/>
    </row>
    <row r="19" spans="1:12" x14ac:dyDescent="0.3">
      <c r="A19" s="9" t="s">
        <v>41</v>
      </c>
      <c r="B19" s="10">
        <v>0.12474116059653674</v>
      </c>
      <c r="C19" s="10">
        <v>0.13048006559742667</v>
      </c>
      <c r="D19" s="10">
        <v>-2.0315745061637129E-2</v>
      </c>
      <c r="E19" s="10">
        <v>0.26434157091652638</v>
      </c>
      <c r="F19" s="10">
        <v>0.16732302491366602</v>
      </c>
      <c r="G19" s="10">
        <v>-4.1429206997159018E-2</v>
      </c>
      <c r="H19" s="47">
        <v>0.33125331701295685</v>
      </c>
      <c r="I19" s="10">
        <v>1</v>
      </c>
      <c r="J19" s="10"/>
      <c r="K19" s="10"/>
      <c r="L19" s="10"/>
    </row>
    <row r="20" spans="1:12" x14ac:dyDescent="0.3">
      <c r="A20" s="9" t="s">
        <v>42</v>
      </c>
      <c r="B20" s="47">
        <v>0.32249413502205915</v>
      </c>
      <c r="C20" s="47">
        <v>0.46652154495218678</v>
      </c>
      <c r="D20" s="10">
        <v>0.25558614753523978</v>
      </c>
      <c r="E20" s="47">
        <v>0.30491442597458118</v>
      </c>
      <c r="F20" s="10">
        <v>0.20402228005782364</v>
      </c>
      <c r="G20" s="10">
        <v>0.23844652595957413</v>
      </c>
      <c r="H20" s="47">
        <v>0.49026229001938315</v>
      </c>
      <c r="I20" s="47">
        <v>0.42531967740456722</v>
      </c>
      <c r="J20" s="10">
        <v>1</v>
      </c>
      <c r="K20" s="10"/>
      <c r="L20" s="10"/>
    </row>
    <row r="21" spans="1:12" x14ac:dyDescent="0.3">
      <c r="A21" s="9" t="s">
        <v>43</v>
      </c>
      <c r="B21" s="47">
        <v>0.45642006938287355</v>
      </c>
      <c r="C21" s="47">
        <v>0.32969703582227949</v>
      </c>
      <c r="D21" s="47">
        <v>0.40924147871041494</v>
      </c>
      <c r="E21" s="10">
        <v>0.26156735328992081</v>
      </c>
      <c r="F21" s="47">
        <v>0.4175798097741964</v>
      </c>
      <c r="G21" s="47">
        <v>0.39297393932964059</v>
      </c>
      <c r="H21" s="47">
        <v>0.4571543128237282</v>
      </c>
      <c r="I21" s="10">
        <v>0.21948177777923225</v>
      </c>
      <c r="J21" s="47">
        <v>0.56186219731081333</v>
      </c>
      <c r="K21" s="10">
        <v>1</v>
      </c>
      <c r="L21" s="10"/>
    </row>
    <row r="22" spans="1:12" ht="15" thickBot="1" x14ac:dyDescent="0.35">
      <c r="A22" s="44" t="s">
        <v>44</v>
      </c>
      <c r="B22" s="46">
        <v>0.12515727371372351</v>
      </c>
      <c r="C22" s="46">
        <v>7.9633939265763204E-2</v>
      </c>
      <c r="D22" s="46">
        <v>0.10318525490006529</v>
      </c>
      <c r="E22" s="46">
        <v>7.5692873040211439E-2</v>
      </c>
      <c r="F22" s="46">
        <v>0.28367320534977997</v>
      </c>
      <c r="G22" s="46">
        <v>0.24784562195179335</v>
      </c>
      <c r="H22" s="48">
        <v>0.38450171335185462</v>
      </c>
      <c r="I22" s="46">
        <v>0.16649482246588471</v>
      </c>
      <c r="J22" s="46">
        <v>0.21064635811775023</v>
      </c>
      <c r="K22" s="46">
        <v>0.29109263146727743</v>
      </c>
      <c r="L22" s="46">
        <v>1</v>
      </c>
    </row>
    <row r="24" spans="1:12" x14ac:dyDescent="0.3">
      <c r="A24" t="s">
        <v>45</v>
      </c>
    </row>
  </sheetData>
  <mergeCells count="1">
    <mergeCell ref="A1:I10"/>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tabSelected="1" workbookViewId="0">
      <selection activeCell="B65" sqref="B65"/>
    </sheetView>
  </sheetViews>
  <sheetFormatPr baseColWidth="10" defaultRowHeight="14.4" x14ac:dyDescent="0.3"/>
  <cols>
    <col min="1" max="1" width="23.5546875" customWidth="1"/>
    <col min="2" max="12" width="15.6640625" customWidth="1"/>
    <col min="14" max="14" width="21.6640625" customWidth="1"/>
  </cols>
  <sheetData>
    <row r="1" spans="1:12" x14ac:dyDescent="0.3">
      <c r="A1" s="24" t="s">
        <v>46</v>
      </c>
    </row>
    <row r="3" spans="1:12" x14ac:dyDescent="0.3">
      <c r="A3" s="1" t="s">
        <v>0</v>
      </c>
      <c r="B3" s="1" t="str">
        <f>Daten!B3</f>
        <v>A1</v>
      </c>
      <c r="C3" s="1" t="str">
        <f>Daten!C3</f>
        <v>A2</v>
      </c>
      <c r="D3" s="1" t="str">
        <f>Daten!D3</f>
        <v>A3</v>
      </c>
      <c r="E3" s="1" t="str">
        <f>Daten!E3</f>
        <v>A4</v>
      </c>
      <c r="F3" s="1" t="str">
        <f>Daten!F3</f>
        <v>A5</v>
      </c>
      <c r="G3" s="1" t="str">
        <f>Daten!G3</f>
        <v>A6</v>
      </c>
      <c r="H3" s="1" t="str">
        <f>Daten!H3</f>
        <v>A7</v>
      </c>
      <c r="I3" s="1" t="str">
        <f>Daten!I3</f>
        <v>A8</v>
      </c>
      <c r="J3" s="1" t="str">
        <f>Daten!J3</f>
        <v>A9</v>
      </c>
      <c r="K3" s="1" t="str">
        <f>Daten!K3</f>
        <v>A10</v>
      </c>
      <c r="L3" s="1" t="str">
        <f>Daten!L3</f>
        <v>A11</v>
      </c>
    </row>
    <row r="4" spans="1:12" x14ac:dyDescent="0.3">
      <c r="A4" s="2">
        <v>1</v>
      </c>
      <c r="B4" s="2">
        <f>IF(Daten!B4&lt;B$58,1,IF(Daten!B4&lt;B$59,2,IF(Daten!B4&gt;=B$59,3)))</f>
        <v>2</v>
      </c>
      <c r="C4" s="2">
        <f>IF(Daten!C4&lt;C$58,1,IF(Daten!C4&lt;C$59,2,IF(Daten!C4&gt;=C$59,3)))</f>
        <v>2</v>
      </c>
      <c r="D4" s="2">
        <f>IF(Daten!D4&lt;D$58,1,IF(Daten!D4&lt;D$59,2,IF(Daten!D4&gt;=D$59,3)))</f>
        <v>3</v>
      </c>
      <c r="E4" s="2">
        <f>IF(Daten!E4&lt;E$58,1,IF(Daten!E4&lt;E$59,2,IF(Daten!E4&gt;=E$59,3)))</f>
        <v>3</v>
      </c>
      <c r="F4" s="2">
        <f>IF(Daten!F4&lt;F$58,1,IF(Daten!F4&lt;F$59,2,IF(Daten!F4&gt;=F$59,3)))</f>
        <v>3</v>
      </c>
      <c r="G4" s="2">
        <f>IF(Daten!G4&lt;G$58,1,IF(Daten!G4&lt;G$59,2,IF(Daten!G4&gt;=G$59,3)))</f>
        <v>3</v>
      </c>
      <c r="H4" s="2">
        <f>IF(Daten!H4&lt;H$58,1,IF(Daten!H4&lt;H$59,2,IF(Daten!H4&gt;=H$59,3)))</f>
        <v>3</v>
      </c>
      <c r="I4" s="2">
        <f>IF(Daten!I4&lt;I$58,1,IF(Daten!I4&lt;I$59,2,IF(Daten!I4&gt;=I$59,3)))</f>
        <v>2</v>
      </c>
      <c r="J4" s="2">
        <f>IF(Daten!J4&lt;J$58,1,IF(Daten!J4&lt;J$59,2,IF(Daten!J4&gt;=J$59,3)))</f>
        <v>3</v>
      </c>
      <c r="K4" s="2">
        <f>IF(Daten!K4&lt;K$58,1,IF(Daten!K4&lt;K$59,2,IF(Daten!K4&gt;=K$59,3)))</f>
        <v>2</v>
      </c>
      <c r="L4" s="2">
        <f>IF(Daten!L4&lt;L$58,1,IF(Daten!L4&lt;L$59,2,IF(Daten!L4&gt;=L$59,3)))</f>
        <v>2</v>
      </c>
    </row>
    <row r="5" spans="1:12" x14ac:dyDescent="0.3">
      <c r="A5" s="2">
        <f>A4+1</f>
        <v>2</v>
      </c>
      <c r="B5" s="2">
        <f>IF(Daten!B5&lt;B$58,1,IF(Daten!B5&lt;B$59,2,IF(Daten!B5&gt;=B$59,3)))</f>
        <v>3</v>
      </c>
      <c r="C5" s="2">
        <f>IF(Daten!C5&lt;C$58,1,IF(Daten!C5&lt;C$59,2,IF(Daten!C5&gt;=C$59,3)))</f>
        <v>3</v>
      </c>
      <c r="D5" s="2">
        <f>IF(Daten!D5&lt;D$58,1,IF(Daten!D5&lt;D$59,2,IF(Daten!D5&gt;=D$59,3)))</f>
        <v>3</v>
      </c>
      <c r="E5" s="2">
        <f>IF(Daten!E5&lt;E$58,1,IF(Daten!E5&lt;E$59,2,IF(Daten!E5&gt;=E$59,3)))</f>
        <v>2</v>
      </c>
      <c r="F5" s="2">
        <f>IF(Daten!F5&lt;F$58,1,IF(Daten!F5&lt;F$59,2,IF(Daten!F5&gt;=F$59,3)))</f>
        <v>2</v>
      </c>
      <c r="G5" s="2">
        <f>IF(Daten!G5&lt;G$58,1,IF(Daten!G5&lt;G$59,2,IF(Daten!G5&gt;=G$59,3)))</f>
        <v>2</v>
      </c>
      <c r="H5" s="2">
        <f>IF(Daten!H5&lt;H$58,1,IF(Daten!H5&lt;H$59,2,IF(Daten!H5&gt;=H$59,3)))</f>
        <v>3</v>
      </c>
      <c r="I5" s="2">
        <f>IF(Daten!I5&lt;I$58,1,IF(Daten!I5&lt;I$59,2,IF(Daten!I5&gt;=I$59,3)))</f>
        <v>3</v>
      </c>
      <c r="J5" s="2">
        <f>IF(Daten!J5&lt;J$58,1,IF(Daten!J5&lt;J$59,2,IF(Daten!J5&gt;=J$59,3)))</f>
        <v>3</v>
      </c>
      <c r="K5" s="2">
        <f>IF(Daten!K5&lt;K$58,1,IF(Daten!K5&lt;K$59,2,IF(Daten!K5&gt;=K$59,3)))</f>
        <v>2</v>
      </c>
      <c r="L5" s="2">
        <f>IF(Daten!L5&lt;L$58,1,IF(Daten!L5&lt;L$59,2,IF(Daten!L5&gt;=L$59,3)))</f>
        <v>3</v>
      </c>
    </row>
    <row r="6" spans="1:12" x14ac:dyDescent="0.3">
      <c r="A6" s="2">
        <f t="shared" ref="A6:A56" si="0">A5+1</f>
        <v>3</v>
      </c>
      <c r="B6" s="2">
        <f>IF(Daten!B6&lt;B$58,1,IF(Daten!B6&lt;B$59,2,IF(Daten!B6&gt;=B$59,3)))</f>
        <v>3</v>
      </c>
      <c r="C6" s="2">
        <f>IF(Daten!C6&lt;C$58,1,IF(Daten!C6&lt;C$59,2,IF(Daten!C6&gt;=C$59,3)))</f>
        <v>1</v>
      </c>
      <c r="D6" s="2">
        <f>IF(Daten!D6&lt;D$58,1,IF(Daten!D6&lt;D$59,2,IF(Daten!D6&gt;=D$59,3)))</f>
        <v>1</v>
      </c>
      <c r="E6" s="2">
        <f>IF(Daten!E6&lt;E$58,1,IF(Daten!E6&lt;E$59,2,IF(Daten!E6&gt;=E$59,3)))</f>
        <v>2</v>
      </c>
      <c r="F6" s="2">
        <f>IF(Daten!F6&lt;F$58,1,IF(Daten!F6&lt;F$59,2,IF(Daten!F6&gt;=F$59,3)))</f>
        <v>3</v>
      </c>
      <c r="G6" s="2">
        <f>IF(Daten!G6&lt;G$58,1,IF(Daten!G6&lt;G$59,2,IF(Daten!G6&gt;=G$59,3)))</f>
        <v>2</v>
      </c>
      <c r="H6" s="2">
        <f>IF(Daten!H6&lt;H$58,1,IF(Daten!H6&lt;H$59,2,IF(Daten!H6&gt;=H$59,3)))</f>
        <v>3</v>
      </c>
      <c r="I6" s="2">
        <f>IF(Daten!I6&lt;I$58,1,IF(Daten!I6&lt;I$59,2,IF(Daten!I6&gt;=I$59,3)))</f>
        <v>3</v>
      </c>
      <c r="J6" s="2">
        <f>IF(Daten!J6&lt;J$58,1,IF(Daten!J6&lt;J$59,2,IF(Daten!J6&gt;=J$59,3)))</f>
        <v>3</v>
      </c>
      <c r="K6" s="2">
        <f>IF(Daten!K6&lt;K$58,1,IF(Daten!K6&lt;K$59,2,IF(Daten!K6&gt;=K$59,3)))</f>
        <v>3</v>
      </c>
      <c r="L6" s="2">
        <f>IF(Daten!L6&lt;L$58,1,IF(Daten!L6&lt;L$59,2,IF(Daten!L6&gt;=L$59,3)))</f>
        <v>3</v>
      </c>
    </row>
    <row r="7" spans="1:12" x14ac:dyDescent="0.3">
      <c r="A7" s="2">
        <f t="shared" si="0"/>
        <v>4</v>
      </c>
      <c r="B7" s="2">
        <f>IF(Daten!B7&lt;B$58,1,IF(Daten!B7&lt;B$59,2,IF(Daten!B7&gt;=B$59,3)))</f>
        <v>3</v>
      </c>
      <c r="C7" s="2">
        <f>IF(Daten!C7&lt;C$58,1,IF(Daten!C7&lt;C$59,2,IF(Daten!C7&gt;=C$59,3)))</f>
        <v>2</v>
      </c>
      <c r="D7" s="2">
        <f>IF(Daten!D7&lt;D$58,1,IF(Daten!D7&lt;D$59,2,IF(Daten!D7&gt;=D$59,3)))</f>
        <v>2</v>
      </c>
      <c r="E7" s="2">
        <f>IF(Daten!E7&lt;E$58,1,IF(Daten!E7&lt;E$59,2,IF(Daten!E7&gt;=E$59,3)))</f>
        <v>2</v>
      </c>
      <c r="F7" s="2">
        <f>IF(Daten!F7&lt;F$58,1,IF(Daten!F7&lt;F$59,2,IF(Daten!F7&gt;=F$59,3)))</f>
        <v>1</v>
      </c>
      <c r="G7" s="2">
        <f>IF(Daten!G7&lt;G$58,1,IF(Daten!G7&lt;G$59,2,IF(Daten!G7&gt;=G$59,3)))</f>
        <v>3</v>
      </c>
      <c r="H7" s="2">
        <f>IF(Daten!H7&lt;H$58,1,IF(Daten!H7&lt;H$59,2,IF(Daten!H7&gt;=H$59,3)))</f>
        <v>1</v>
      </c>
      <c r="I7" s="2">
        <f>IF(Daten!I7&lt;I$58,1,IF(Daten!I7&lt;I$59,2,IF(Daten!I7&gt;=I$59,3)))</f>
        <v>1</v>
      </c>
      <c r="J7" s="2">
        <f>IF(Daten!J7&lt;J$58,1,IF(Daten!J7&lt;J$59,2,IF(Daten!J7&gt;=J$59,3)))</f>
        <v>1</v>
      </c>
      <c r="K7" s="2">
        <f>IF(Daten!K7&lt;K$58,1,IF(Daten!K7&lt;K$59,2,IF(Daten!K7&gt;=K$59,3)))</f>
        <v>2</v>
      </c>
      <c r="L7" s="2">
        <f>IF(Daten!L7&lt;L$58,1,IF(Daten!L7&lt;L$59,2,IF(Daten!L7&gt;=L$59,3)))</f>
        <v>1</v>
      </c>
    </row>
    <row r="8" spans="1:12" x14ac:dyDescent="0.3">
      <c r="A8" s="2">
        <f t="shared" si="0"/>
        <v>5</v>
      </c>
      <c r="B8" s="2">
        <f>IF(Daten!B8&lt;B$58,1,IF(Daten!B8&lt;B$59,2,IF(Daten!B8&gt;=B$59,3)))</f>
        <v>3</v>
      </c>
      <c r="C8" s="2">
        <f>IF(Daten!C8&lt;C$58,1,IF(Daten!C8&lt;C$59,2,IF(Daten!C8&gt;=C$59,3)))</f>
        <v>1</v>
      </c>
      <c r="D8" s="2">
        <f>IF(Daten!D8&lt;D$58,1,IF(Daten!D8&lt;D$59,2,IF(Daten!D8&gt;=D$59,3)))</f>
        <v>3</v>
      </c>
      <c r="E8" s="2">
        <f>IF(Daten!E8&lt;E$58,1,IF(Daten!E8&lt;E$59,2,IF(Daten!E8&gt;=E$59,3)))</f>
        <v>3</v>
      </c>
      <c r="F8" s="2">
        <f>IF(Daten!F8&lt;F$58,1,IF(Daten!F8&lt;F$59,2,IF(Daten!F8&gt;=F$59,3)))</f>
        <v>3</v>
      </c>
      <c r="G8" s="2">
        <f>IF(Daten!G8&lt;G$58,1,IF(Daten!G8&lt;G$59,2,IF(Daten!G8&gt;=G$59,3)))</f>
        <v>1</v>
      </c>
      <c r="H8" s="2">
        <f>IF(Daten!H8&lt;H$58,1,IF(Daten!H8&lt;H$59,2,IF(Daten!H8&gt;=H$59,3)))</f>
        <v>3</v>
      </c>
      <c r="I8" s="2">
        <f>IF(Daten!I8&lt;I$58,1,IF(Daten!I8&lt;I$59,2,IF(Daten!I8&gt;=I$59,3)))</f>
        <v>3</v>
      </c>
      <c r="J8" s="2">
        <f>IF(Daten!J8&lt;J$58,1,IF(Daten!J8&lt;J$59,2,IF(Daten!J8&gt;=J$59,3)))</f>
        <v>3</v>
      </c>
      <c r="K8" s="2">
        <f>IF(Daten!K8&lt;K$58,1,IF(Daten!K8&lt;K$59,2,IF(Daten!K8&gt;=K$59,3)))</f>
        <v>3</v>
      </c>
      <c r="L8" s="2">
        <f>IF(Daten!L8&lt;L$58,1,IF(Daten!L8&lt;L$59,2,IF(Daten!L8&gt;=L$59,3)))</f>
        <v>3</v>
      </c>
    </row>
    <row r="9" spans="1:12" x14ac:dyDescent="0.3">
      <c r="A9" s="2">
        <f t="shared" si="0"/>
        <v>6</v>
      </c>
      <c r="B9" s="2">
        <f>IF(Daten!B9&lt;B$58,1,IF(Daten!B9&lt;B$59,2,IF(Daten!B9&gt;=B$59,3)))</f>
        <v>1</v>
      </c>
      <c r="C9" s="2">
        <f>IF(Daten!C9&lt;C$58,1,IF(Daten!C9&lt;C$59,2,IF(Daten!C9&gt;=C$59,3)))</f>
        <v>1</v>
      </c>
      <c r="D9" s="2">
        <f>IF(Daten!D9&lt;D$58,1,IF(Daten!D9&lt;D$59,2,IF(Daten!D9&gt;=D$59,3)))</f>
        <v>3</v>
      </c>
      <c r="E9" s="2">
        <f>IF(Daten!E9&lt;E$58,1,IF(Daten!E9&lt;E$59,2,IF(Daten!E9&gt;=E$59,3)))</f>
        <v>3</v>
      </c>
      <c r="F9" s="2">
        <f>IF(Daten!F9&lt;F$58,1,IF(Daten!F9&lt;F$59,2,IF(Daten!F9&gt;=F$59,3)))</f>
        <v>1</v>
      </c>
      <c r="G9" s="2">
        <f>IF(Daten!G9&lt;G$58,1,IF(Daten!G9&lt;G$59,2,IF(Daten!G9&gt;=G$59,3)))</f>
        <v>3</v>
      </c>
      <c r="H9" s="2">
        <f>IF(Daten!H9&lt;H$58,1,IF(Daten!H9&lt;H$59,2,IF(Daten!H9&gt;=H$59,3)))</f>
        <v>1</v>
      </c>
      <c r="I9" s="2">
        <f>IF(Daten!I9&lt;I$58,1,IF(Daten!I9&lt;I$59,2,IF(Daten!I9&gt;=I$59,3)))</f>
        <v>2</v>
      </c>
      <c r="J9" s="2">
        <f>IF(Daten!J9&lt;J$58,1,IF(Daten!J9&lt;J$59,2,IF(Daten!J9&gt;=J$59,3)))</f>
        <v>2</v>
      </c>
      <c r="K9" s="2">
        <f>IF(Daten!K9&lt;K$58,1,IF(Daten!K9&lt;K$59,2,IF(Daten!K9&gt;=K$59,3)))</f>
        <v>1</v>
      </c>
      <c r="L9" s="2">
        <f>IF(Daten!L9&lt;L$58,1,IF(Daten!L9&lt;L$59,2,IF(Daten!L9&gt;=L$59,3)))</f>
        <v>1</v>
      </c>
    </row>
    <row r="10" spans="1:12" x14ac:dyDescent="0.3">
      <c r="A10" s="2">
        <f t="shared" si="0"/>
        <v>7</v>
      </c>
      <c r="B10" s="2">
        <f>IF(Daten!B10&lt;B$58,1,IF(Daten!B10&lt;B$59,2,IF(Daten!B10&gt;=B$59,3)))</f>
        <v>2</v>
      </c>
      <c r="C10" s="2">
        <f>IF(Daten!C10&lt;C$58,1,IF(Daten!C10&lt;C$59,2,IF(Daten!C10&gt;=C$59,3)))</f>
        <v>3</v>
      </c>
      <c r="D10" s="2">
        <f>IF(Daten!D10&lt;D$58,1,IF(Daten!D10&lt;D$59,2,IF(Daten!D10&gt;=D$59,3)))</f>
        <v>3</v>
      </c>
      <c r="E10" s="2">
        <f>IF(Daten!E10&lt;E$58,1,IF(Daten!E10&lt;E$59,2,IF(Daten!E10&gt;=E$59,3)))</f>
        <v>1</v>
      </c>
      <c r="F10" s="2">
        <f>IF(Daten!F10&lt;F$58,1,IF(Daten!F10&lt;F$59,2,IF(Daten!F10&gt;=F$59,3)))</f>
        <v>2</v>
      </c>
      <c r="G10" s="2">
        <f>IF(Daten!G10&lt;G$58,1,IF(Daten!G10&lt;G$59,2,IF(Daten!G10&gt;=G$59,3)))</f>
        <v>3</v>
      </c>
      <c r="H10" s="2">
        <f>IF(Daten!H10&lt;H$58,1,IF(Daten!H10&lt;H$59,2,IF(Daten!H10&gt;=H$59,3)))</f>
        <v>3</v>
      </c>
      <c r="I10" s="2">
        <f>IF(Daten!I10&lt;I$58,1,IF(Daten!I10&lt;I$59,2,IF(Daten!I10&gt;=I$59,3)))</f>
        <v>1</v>
      </c>
      <c r="J10" s="2">
        <f>IF(Daten!J10&lt;J$58,1,IF(Daten!J10&lt;J$59,2,IF(Daten!J10&gt;=J$59,3)))</f>
        <v>1</v>
      </c>
      <c r="K10" s="2">
        <f>IF(Daten!K10&lt;K$58,1,IF(Daten!K10&lt;K$59,2,IF(Daten!K10&gt;=K$59,3)))</f>
        <v>3</v>
      </c>
      <c r="L10" s="2">
        <f>IF(Daten!L10&lt;L$58,1,IF(Daten!L10&lt;L$59,2,IF(Daten!L10&gt;=L$59,3)))</f>
        <v>2</v>
      </c>
    </row>
    <row r="11" spans="1:12" x14ac:dyDescent="0.3">
      <c r="A11" s="2">
        <f t="shared" si="0"/>
        <v>8</v>
      </c>
      <c r="B11" s="2">
        <f>IF(Daten!B11&lt;B$58,1,IF(Daten!B11&lt;B$59,2,IF(Daten!B11&gt;=B$59,3)))</f>
        <v>3</v>
      </c>
      <c r="C11" s="2">
        <f>IF(Daten!C11&lt;C$58,1,IF(Daten!C11&lt;C$59,2,IF(Daten!C11&gt;=C$59,3)))</f>
        <v>3</v>
      </c>
      <c r="D11" s="2">
        <f>IF(Daten!D11&lt;D$58,1,IF(Daten!D11&lt;D$59,2,IF(Daten!D11&gt;=D$59,3)))</f>
        <v>2</v>
      </c>
      <c r="E11" s="2">
        <f>IF(Daten!E11&lt;E$58,1,IF(Daten!E11&lt;E$59,2,IF(Daten!E11&gt;=E$59,3)))</f>
        <v>1</v>
      </c>
      <c r="F11" s="2">
        <f>IF(Daten!F11&lt;F$58,1,IF(Daten!F11&lt;F$59,2,IF(Daten!F11&gt;=F$59,3)))</f>
        <v>1</v>
      </c>
      <c r="G11" s="2">
        <f>IF(Daten!G11&lt;G$58,1,IF(Daten!G11&lt;G$59,2,IF(Daten!G11&gt;=G$59,3)))</f>
        <v>2</v>
      </c>
      <c r="H11" s="2">
        <f>IF(Daten!H11&lt;H$58,1,IF(Daten!H11&lt;H$59,2,IF(Daten!H11&gt;=H$59,3)))</f>
        <v>1</v>
      </c>
      <c r="I11" s="2">
        <f>IF(Daten!I11&lt;I$58,1,IF(Daten!I11&lt;I$59,2,IF(Daten!I11&gt;=I$59,3)))</f>
        <v>1</v>
      </c>
      <c r="J11" s="2">
        <f>IF(Daten!J11&lt;J$58,1,IF(Daten!J11&lt;J$59,2,IF(Daten!J11&gt;=J$59,3)))</f>
        <v>1</v>
      </c>
      <c r="K11" s="2">
        <f>IF(Daten!K11&lt;K$58,1,IF(Daten!K11&lt;K$59,2,IF(Daten!K11&gt;=K$59,3)))</f>
        <v>2</v>
      </c>
      <c r="L11" s="2">
        <f>IF(Daten!L11&lt;L$58,1,IF(Daten!L11&lt;L$59,2,IF(Daten!L11&gt;=L$59,3)))</f>
        <v>2</v>
      </c>
    </row>
    <row r="12" spans="1:12" x14ac:dyDescent="0.3">
      <c r="A12" s="2">
        <f t="shared" si="0"/>
        <v>9</v>
      </c>
      <c r="B12" s="2">
        <f>IF(Daten!B12&lt;B$58,1,IF(Daten!B12&lt;B$59,2,IF(Daten!B12&gt;=B$59,3)))</f>
        <v>2</v>
      </c>
      <c r="C12" s="2">
        <f>IF(Daten!C12&lt;C$58,1,IF(Daten!C12&lt;C$59,2,IF(Daten!C12&gt;=C$59,3)))</f>
        <v>2</v>
      </c>
      <c r="D12" s="2">
        <f>IF(Daten!D12&lt;D$58,1,IF(Daten!D12&lt;D$59,2,IF(Daten!D12&gt;=D$59,3)))</f>
        <v>3</v>
      </c>
      <c r="E12" s="2">
        <f>IF(Daten!E12&lt;E$58,1,IF(Daten!E12&lt;E$59,2,IF(Daten!E12&gt;=E$59,3)))</f>
        <v>2</v>
      </c>
      <c r="F12" s="2">
        <f>IF(Daten!F12&lt;F$58,1,IF(Daten!F12&lt;F$59,2,IF(Daten!F12&gt;=F$59,3)))</f>
        <v>2</v>
      </c>
      <c r="G12" s="2">
        <f>IF(Daten!G12&lt;G$58,1,IF(Daten!G12&lt;G$59,2,IF(Daten!G12&gt;=G$59,3)))</f>
        <v>3</v>
      </c>
      <c r="H12" s="2">
        <f>IF(Daten!H12&lt;H$58,1,IF(Daten!H12&lt;H$59,2,IF(Daten!H12&gt;=H$59,3)))</f>
        <v>3</v>
      </c>
      <c r="I12" s="2">
        <f>IF(Daten!I12&lt;I$58,1,IF(Daten!I12&lt;I$59,2,IF(Daten!I12&gt;=I$59,3)))</f>
        <v>2</v>
      </c>
      <c r="J12" s="2">
        <f>IF(Daten!J12&lt;J$58,1,IF(Daten!J12&lt;J$59,2,IF(Daten!J12&gt;=J$59,3)))</f>
        <v>2</v>
      </c>
      <c r="K12" s="2">
        <f>IF(Daten!K12&lt;K$58,1,IF(Daten!K12&lt;K$59,2,IF(Daten!K12&gt;=K$59,3)))</f>
        <v>2</v>
      </c>
      <c r="L12" s="2">
        <f>IF(Daten!L12&lt;L$58,1,IF(Daten!L12&lt;L$59,2,IF(Daten!L12&gt;=L$59,3)))</f>
        <v>3</v>
      </c>
    </row>
    <row r="13" spans="1:12" x14ac:dyDescent="0.3">
      <c r="A13" s="2">
        <f t="shared" si="0"/>
        <v>10</v>
      </c>
      <c r="B13" s="2">
        <f>IF(Daten!B13&lt;B$58,1,IF(Daten!B13&lt;B$59,2,IF(Daten!B13&gt;=B$59,3)))</f>
        <v>2</v>
      </c>
      <c r="C13" s="2">
        <f>IF(Daten!C13&lt;C$58,1,IF(Daten!C13&lt;C$59,2,IF(Daten!C13&gt;=C$59,3)))</f>
        <v>3</v>
      </c>
      <c r="D13" s="2">
        <f>IF(Daten!D13&lt;D$58,1,IF(Daten!D13&lt;D$59,2,IF(Daten!D13&gt;=D$59,3)))</f>
        <v>2</v>
      </c>
      <c r="E13" s="2">
        <f>IF(Daten!E13&lt;E$58,1,IF(Daten!E13&lt;E$59,2,IF(Daten!E13&gt;=E$59,3)))</f>
        <v>3</v>
      </c>
      <c r="F13" s="2">
        <f>IF(Daten!F13&lt;F$58,1,IF(Daten!F13&lt;F$59,2,IF(Daten!F13&gt;=F$59,3)))</f>
        <v>3</v>
      </c>
      <c r="G13" s="2">
        <f>IF(Daten!G13&lt;G$58,1,IF(Daten!G13&lt;G$59,2,IF(Daten!G13&gt;=G$59,3)))</f>
        <v>3</v>
      </c>
      <c r="H13" s="2">
        <f>IF(Daten!H13&lt;H$58,1,IF(Daten!H13&lt;H$59,2,IF(Daten!H13&gt;=H$59,3)))</f>
        <v>2</v>
      </c>
      <c r="I13" s="2">
        <f>IF(Daten!I13&lt;I$58,1,IF(Daten!I13&lt;I$59,2,IF(Daten!I13&gt;=I$59,3)))</f>
        <v>2</v>
      </c>
      <c r="J13" s="2">
        <f>IF(Daten!J13&lt;J$58,1,IF(Daten!J13&lt;J$59,2,IF(Daten!J13&gt;=J$59,3)))</f>
        <v>3</v>
      </c>
      <c r="K13" s="2">
        <f>IF(Daten!K13&lt;K$58,1,IF(Daten!K13&lt;K$59,2,IF(Daten!K13&gt;=K$59,3)))</f>
        <v>2</v>
      </c>
      <c r="L13" s="2">
        <f>IF(Daten!L13&lt;L$58,1,IF(Daten!L13&lt;L$59,2,IF(Daten!L13&gt;=L$59,3)))</f>
        <v>3</v>
      </c>
    </row>
    <row r="14" spans="1:12" x14ac:dyDescent="0.3">
      <c r="A14" s="2">
        <f t="shared" si="0"/>
        <v>11</v>
      </c>
      <c r="B14" s="2">
        <f>IF(Daten!B14&lt;B$58,1,IF(Daten!B14&lt;B$59,2,IF(Daten!B14&gt;=B$59,3)))</f>
        <v>3</v>
      </c>
      <c r="C14" s="2">
        <f>IF(Daten!C14&lt;C$58,1,IF(Daten!C14&lt;C$59,2,IF(Daten!C14&gt;=C$59,3)))</f>
        <v>3</v>
      </c>
      <c r="D14" s="2">
        <f>IF(Daten!D14&lt;D$58,1,IF(Daten!D14&lt;D$59,2,IF(Daten!D14&gt;=D$59,3)))</f>
        <v>3</v>
      </c>
      <c r="E14" s="2">
        <f>IF(Daten!E14&lt;E$58,1,IF(Daten!E14&lt;E$59,2,IF(Daten!E14&gt;=E$59,3)))</f>
        <v>3</v>
      </c>
      <c r="F14" s="2">
        <f>IF(Daten!F14&lt;F$58,1,IF(Daten!F14&lt;F$59,2,IF(Daten!F14&gt;=F$59,3)))</f>
        <v>2</v>
      </c>
      <c r="G14" s="2">
        <f>IF(Daten!G14&lt;G$58,1,IF(Daten!G14&lt;G$59,2,IF(Daten!G14&gt;=G$59,3)))</f>
        <v>3</v>
      </c>
      <c r="H14" s="2">
        <f>IF(Daten!H14&lt;H$58,1,IF(Daten!H14&lt;H$59,2,IF(Daten!H14&gt;=H$59,3)))</f>
        <v>3</v>
      </c>
      <c r="I14" s="2">
        <f>IF(Daten!I14&lt;I$58,1,IF(Daten!I14&lt;I$59,2,IF(Daten!I14&gt;=I$59,3)))</f>
        <v>1</v>
      </c>
      <c r="J14" s="2">
        <f>IF(Daten!J14&lt;J$58,1,IF(Daten!J14&lt;J$59,2,IF(Daten!J14&gt;=J$59,3)))</f>
        <v>2</v>
      </c>
      <c r="K14" s="2">
        <f>IF(Daten!K14&lt;K$58,1,IF(Daten!K14&lt;K$59,2,IF(Daten!K14&gt;=K$59,3)))</f>
        <v>2</v>
      </c>
      <c r="L14" s="2">
        <f>IF(Daten!L14&lt;L$58,1,IF(Daten!L14&lt;L$59,2,IF(Daten!L14&gt;=L$59,3)))</f>
        <v>3</v>
      </c>
    </row>
    <row r="15" spans="1:12" x14ac:dyDescent="0.3">
      <c r="A15" s="2">
        <f t="shared" si="0"/>
        <v>12</v>
      </c>
      <c r="B15" s="2">
        <f>IF(Daten!B15&lt;B$58,1,IF(Daten!B15&lt;B$59,2,IF(Daten!B15&gt;=B$59,3)))</f>
        <v>3</v>
      </c>
      <c r="C15" s="2">
        <f>IF(Daten!C15&lt;C$58,1,IF(Daten!C15&lt;C$59,2,IF(Daten!C15&gt;=C$59,3)))</f>
        <v>3</v>
      </c>
      <c r="D15" s="2">
        <f>IF(Daten!D15&lt;D$58,1,IF(Daten!D15&lt;D$59,2,IF(Daten!D15&gt;=D$59,3)))</f>
        <v>3</v>
      </c>
      <c r="E15" s="2">
        <f>IF(Daten!E15&lt;E$58,1,IF(Daten!E15&lt;E$59,2,IF(Daten!E15&gt;=E$59,3)))</f>
        <v>3</v>
      </c>
      <c r="F15" s="2">
        <f>IF(Daten!F15&lt;F$58,1,IF(Daten!F15&lt;F$59,2,IF(Daten!F15&gt;=F$59,3)))</f>
        <v>3</v>
      </c>
      <c r="G15" s="2">
        <f>IF(Daten!G15&lt;G$58,1,IF(Daten!G15&lt;G$59,2,IF(Daten!G15&gt;=G$59,3)))</f>
        <v>2</v>
      </c>
      <c r="H15" s="2">
        <f>IF(Daten!H15&lt;H$58,1,IF(Daten!H15&lt;H$59,2,IF(Daten!H15&gt;=H$59,3)))</f>
        <v>3</v>
      </c>
      <c r="I15" s="2">
        <f>IF(Daten!I15&lt;I$58,1,IF(Daten!I15&lt;I$59,2,IF(Daten!I15&gt;=I$59,3)))</f>
        <v>2</v>
      </c>
      <c r="J15" s="2">
        <f>IF(Daten!J15&lt;J$58,1,IF(Daten!J15&lt;J$59,2,IF(Daten!J15&gt;=J$59,3)))</f>
        <v>3</v>
      </c>
      <c r="K15" s="2">
        <f>IF(Daten!K15&lt;K$58,1,IF(Daten!K15&lt;K$59,2,IF(Daten!K15&gt;=K$59,3)))</f>
        <v>3</v>
      </c>
      <c r="L15" s="2">
        <f>IF(Daten!L15&lt;L$58,1,IF(Daten!L15&lt;L$59,2,IF(Daten!L15&gt;=L$59,3)))</f>
        <v>3</v>
      </c>
    </row>
    <row r="16" spans="1:12" x14ac:dyDescent="0.3">
      <c r="A16" s="2">
        <f t="shared" si="0"/>
        <v>13</v>
      </c>
      <c r="B16" s="2">
        <f>IF(Daten!B16&lt;B$58,1,IF(Daten!B16&lt;B$59,2,IF(Daten!B16&gt;=B$59,3)))</f>
        <v>3</v>
      </c>
      <c r="C16" s="2">
        <f>IF(Daten!C16&lt;C$58,1,IF(Daten!C16&lt;C$59,2,IF(Daten!C16&gt;=C$59,3)))</f>
        <v>1</v>
      </c>
      <c r="D16" s="2">
        <f>IF(Daten!D16&lt;D$58,1,IF(Daten!D16&lt;D$59,2,IF(Daten!D16&gt;=D$59,3)))</f>
        <v>3</v>
      </c>
      <c r="E16" s="2">
        <f>IF(Daten!E16&lt;E$58,1,IF(Daten!E16&lt;E$59,2,IF(Daten!E16&gt;=E$59,3)))</f>
        <v>1</v>
      </c>
      <c r="F16" s="2">
        <f>IF(Daten!F16&lt;F$58,1,IF(Daten!F16&lt;F$59,2,IF(Daten!F16&gt;=F$59,3)))</f>
        <v>3</v>
      </c>
      <c r="G16" s="2">
        <f>IF(Daten!G16&lt;G$58,1,IF(Daten!G16&lt;G$59,2,IF(Daten!G16&gt;=G$59,3)))</f>
        <v>3</v>
      </c>
      <c r="H16" s="2">
        <f>IF(Daten!H16&lt;H$58,1,IF(Daten!H16&lt;H$59,2,IF(Daten!H16&gt;=H$59,3)))</f>
        <v>1</v>
      </c>
      <c r="I16" s="2">
        <f>IF(Daten!I16&lt;I$58,1,IF(Daten!I16&lt;I$59,2,IF(Daten!I16&gt;=I$59,3)))</f>
        <v>1</v>
      </c>
      <c r="J16" s="2">
        <f>IF(Daten!J16&lt;J$58,1,IF(Daten!J16&lt;J$59,2,IF(Daten!J16&gt;=J$59,3)))</f>
        <v>1</v>
      </c>
      <c r="K16" s="2">
        <f>IF(Daten!K16&lt;K$58,1,IF(Daten!K16&lt;K$59,2,IF(Daten!K16&gt;=K$59,3)))</f>
        <v>1</v>
      </c>
      <c r="L16" s="2">
        <f>IF(Daten!L16&lt;L$58,1,IF(Daten!L16&lt;L$59,2,IF(Daten!L16&gt;=L$59,3)))</f>
        <v>1</v>
      </c>
    </row>
    <row r="17" spans="1:12" x14ac:dyDescent="0.3">
      <c r="A17" s="2">
        <f t="shared" si="0"/>
        <v>14</v>
      </c>
      <c r="B17" s="2">
        <f>IF(Daten!B17&lt;B$58,1,IF(Daten!B17&lt;B$59,2,IF(Daten!B17&gt;=B$59,3)))</f>
        <v>2</v>
      </c>
      <c r="C17" s="2">
        <f>IF(Daten!C17&lt;C$58,1,IF(Daten!C17&lt;C$59,2,IF(Daten!C17&gt;=C$59,3)))</f>
        <v>2</v>
      </c>
      <c r="D17" s="2">
        <f>IF(Daten!D17&lt;D$58,1,IF(Daten!D17&lt;D$59,2,IF(Daten!D17&gt;=D$59,3)))</f>
        <v>3</v>
      </c>
      <c r="E17" s="2">
        <f>IF(Daten!E17&lt;E$58,1,IF(Daten!E17&lt;E$59,2,IF(Daten!E17&gt;=E$59,3)))</f>
        <v>1</v>
      </c>
      <c r="F17" s="2">
        <f>IF(Daten!F17&lt;F$58,1,IF(Daten!F17&lt;F$59,2,IF(Daten!F17&gt;=F$59,3)))</f>
        <v>3</v>
      </c>
      <c r="G17" s="2">
        <f>IF(Daten!G17&lt;G$58,1,IF(Daten!G17&lt;G$59,2,IF(Daten!G17&gt;=G$59,3)))</f>
        <v>2</v>
      </c>
      <c r="H17" s="2">
        <f>IF(Daten!H17&lt;H$58,1,IF(Daten!H17&lt;H$59,2,IF(Daten!H17&gt;=H$59,3)))</f>
        <v>2</v>
      </c>
      <c r="I17" s="2">
        <f>IF(Daten!I17&lt;I$58,1,IF(Daten!I17&lt;I$59,2,IF(Daten!I17&gt;=I$59,3)))</f>
        <v>3</v>
      </c>
      <c r="J17" s="2">
        <f>IF(Daten!J17&lt;J$58,1,IF(Daten!J17&lt;J$59,2,IF(Daten!J17&gt;=J$59,3)))</f>
        <v>1</v>
      </c>
      <c r="K17" s="2">
        <f>IF(Daten!K17&lt;K$58,1,IF(Daten!K17&lt;K$59,2,IF(Daten!K17&gt;=K$59,3)))</f>
        <v>1</v>
      </c>
      <c r="L17" s="2">
        <f>IF(Daten!L17&lt;L$58,1,IF(Daten!L17&lt;L$59,2,IF(Daten!L17&gt;=L$59,3)))</f>
        <v>3</v>
      </c>
    </row>
    <row r="18" spans="1:12" x14ac:dyDescent="0.3">
      <c r="A18" s="2">
        <f t="shared" si="0"/>
        <v>15</v>
      </c>
      <c r="B18" s="2">
        <f>IF(Daten!B18&lt;B$58,1,IF(Daten!B18&lt;B$59,2,IF(Daten!B18&gt;=B$59,3)))</f>
        <v>3</v>
      </c>
      <c r="C18" s="2">
        <f>IF(Daten!C18&lt;C$58,1,IF(Daten!C18&lt;C$59,2,IF(Daten!C18&gt;=C$59,3)))</f>
        <v>2</v>
      </c>
      <c r="D18" s="2">
        <f>IF(Daten!D18&lt;D$58,1,IF(Daten!D18&lt;D$59,2,IF(Daten!D18&gt;=D$59,3)))</f>
        <v>3</v>
      </c>
      <c r="E18" s="2">
        <f>IF(Daten!E18&lt;E$58,1,IF(Daten!E18&lt;E$59,2,IF(Daten!E18&gt;=E$59,3)))</f>
        <v>3</v>
      </c>
      <c r="F18" s="2">
        <f>IF(Daten!F18&lt;F$58,1,IF(Daten!F18&lt;F$59,2,IF(Daten!F18&gt;=F$59,3)))</f>
        <v>3</v>
      </c>
      <c r="G18" s="2">
        <f>IF(Daten!G18&lt;G$58,1,IF(Daten!G18&lt;G$59,2,IF(Daten!G18&gt;=G$59,3)))</f>
        <v>3</v>
      </c>
      <c r="H18" s="2">
        <f>IF(Daten!H18&lt;H$58,1,IF(Daten!H18&lt;H$59,2,IF(Daten!H18&gt;=H$59,3)))</f>
        <v>2</v>
      </c>
      <c r="I18" s="2">
        <f>IF(Daten!I18&lt;I$58,1,IF(Daten!I18&lt;I$59,2,IF(Daten!I18&gt;=I$59,3)))</f>
        <v>1</v>
      </c>
      <c r="J18" s="2">
        <f>IF(Daten!J18&lt;J$58,1,IF(Daten!J18&lt;J$59,2,IF(Daten!J18&gt;=J$59,3)))</f>
        <v>1</v>
      </c>
      <c r="K18" s="2">
        <f>IF(Daten!K18&lt;K$58,1,IF(Daten!K18&lt;K$59,2,IF(Daten!K18&gt;=K$59,3)))</f>
        <v>3</v>
      </c>
      <c r="L18" s="2">
        <f>IF(Daten!L18&lt;L$58,1,IF(Daten!L18&lt;L$59,2,IF(Daten!L18&gt;=L$59,3)))</f>
        <v>3</v>
      </c>
    </row>
    <row r="19" spans="1:12" x14ac:dyDescent="0.3">
      <c r="A19" s="2">
        <f t="shared" si="0"/>
        <v>16</v>
      </c>
      <c r="B19" s="2">
        <f>IF(Daten!B19&lt;B$58,1,IF(Daten!B19&lt;B$59,2,IF(Daten!B19&gt;=B$59,3)))</f>
        <v>3</v>
      </c>
      <c r="C19" s="2">
        <f>IF(Daten!C19&lt;C$58,1,IF(Daten!C19&lt;C$59,2,IF(Daten!C19&gt;=C$59,3)))</f>
        <v>2</v>
      </c>
      <c r="D19" s="2">
        <f>IF(Daten!D19&lt;D$58,1,IF(Daten!D19&lt;D$59,2,IF(Daten!D19&gt;=D$59,3)))</f>
        <v>2</v>
      </c>
      <c r="E19" s="2">
        <f>IF(Daten!E19&lt;E$58,1,IF(Daten!E19&lt;E$59,2,IF(Daten!E19&gt;=E$59,3)))</f>
        <v>3</v>
      </c>
      <c r="F19" s="2">
        <f>IF(Daten!F19&lt;F$58,1,IF(Daten!F19&lt;F$59,2,IF(Daten!F19&gt;=F$59,3)))</f>
        <v>2</v>
      </c>
      <c r="G19" s="2">
        <f>IF(Daten!G19&lt;G$58,1,IF(Daten!G19&lt;G$59,2,IF(Daten!G19&gt;=G$59,3)))</f>
        <v>1</v>
      </c>
      <c r="H19" s="2">
        <f>IF(Daten!H19&lt;H$58,1,IF(Daten!H19&lt;H$59,2,IF(Daten!H19&gt;=H$59,3)))</f>
        <v>3</v>
      </c>
      <c r="I19" s="2">
        <f>IF(Daten!I19&lt;I$58,1,IF(Daten!I19&lt;I$59,2,IF(Daten!I19&gt;=I$59,3)))</f>
        <v>3</v>
      </c>
      <c r="J19" s="2">
        <f>IF(Daten!J19&lt;J$58,1,IF(Daten!J19&lt;J$59,2,IF(Daten!J19&gt;=J$59,3)))</f>
        <v>3</v>
      </c>
      <c r="K19" s="2">
        <f>IF(Daten!K19&lt;K$58,1,IF(Daten!K19&lt;K$59,2,IF(Daten!K19&gt;=K$59,3)))</f>
        <v>2</v>
      </c>
      <c r="L19" s="2">
        <f>IF(Daten!L19&lt;L$58,1,IF(Daten!L19&lt;L$59,2,IF(Daten!L19&gt;=L$59,3)))</f>
        <v>1</v>
      </c>
    </row>
    <row r="20" spans="1:12" x14ac:dyDescent="0.3">
      <c r="A20" s="2">
        <f t="shared" si="0"/>
        <v>17</v>
      </c>
      <c r="B20" s="2">
        <f>IF(Daten!B20&lt;B$58,1,IF(Daten!B20&lt;B$59,2,IF(Daten!B20&gt;=B$59,3)))</f>
        <v>3</v>
      </c>
      <c r="C20" s="2">
        <f>IF(Daten!C20&lt;C$58,1,IF(Daten!C20&lt;C$59,2,IF(Daten!C20&gt;=C$59,3)))</f>
        <v>3</v>
      </c>
      <c r="D20" s="2">
        <f>IF(Daten!D20&lt;D$58,1,IF(Daten!D20&lt;D$59,2,IF(Daten!D20&gt;=D$59,3)))</f>
        <v>2</v>
      </c>
      <c r="E20" s="2">
        <f>IF(Daten!E20&lt;E$58,1,IF(Daten!E20&lt;E$59,2,IF(Daten!E20&gt;=E$59,3)))</f>
        <v>3</v>
      </c>
      <c r="F20" s="2">
        <f>IF(Daten!F20&lt;F$58,1,IF(Daten!F20&lt;F$59,2,IF(Daten!F20&gt;=F$59,3)))</f>
        <v>1</v>
      </c>
      <c r="G20" s="2">
        <f>IF(Daten!G20&lt;G$58,1,IF(Daten!G20&lt;G$59,2,IF(Daten!G20&gt;=G$59,3)))</f>
        <v>3</v>
      </c>
      <c r="H20" s="2">
        <f>IF(Daten!H20&lt;H$58,1,IF(Daten!H20&lt;H$59,2,IF(Daten!H20&gt;=H$59,3)))</f>
        <v>3</v>
      </c>
      <c r="I20" s="2">
        <f>IF(Daten!I20&lt;I$58,1,IF(Daten!I20&lt;I$59,2,IF(Daten!I20&gt;=I$59,3)))</f>
        <v>2</v>
      </c>
      <c r="J20" s="2">
        <f>IF(Daten!J20&lt;J$58,1,IF(Daten!J20&lt;J$59,2,IF(Daten!J20&gt;=J$59,3)))</f>
        <v>2</v>
      </c>
      <c r="K20" s="2">
        <f>IF(Daten!K20&lt;K$58,1,IF(Daten!K20&lt;K$59,2,IF(Daten!K20&gt;=K$59,3)))</f>
        <v>3</v>
      </c>
      <c r="L20" s="2">
        <f>IF(Daten!L20&lt;L$58,1,IF(Daten!L20&lt;L$59,2,IF(Daten!L20&gt;=L$59,3)))</f>
        <v>3</v>
      </c>
    </row>
    <row r="21" spans="1:12" x14ac:dyDescent="0.3">
      <c r="A21" s="2">
        <f t="shared" si="0"/>
        <v>18</v>
      </c>
      <c r="B21" s="2">
        <f>IF(Daten!B21&lt;B$58,1,IF(Daten!B21&lt;B$59,2,IF(Daten!B21&gt;=B$59,3)))</f>
        <v>1</v>
      </c>
      <c r="C21" s="2">
        <f>IF(Daten!C21&lt;C$58,1,IF(Daten!C21&lt;C$59,2,IF(Daten!C21&gt;=C$59,3)))</f>
        <v>2</v>
      </c>
      <c r="D21" s="2">
        <f>IF(Daten!D21&lt;D$58,1,IF(Daten!D21&lt;D$59,2,IF(Daten!D21&gt;=D$59,3)))</f>
        <v>3</v>
      </c>
      <c r="E21" s="2">
        <f>IF(Daten!E21&lt;E$58,1,IF(Daten!E21&lt;E$59,2,IF(Daten!E21&gt;=E$59,3)))</f>
        <v>3</v>
      </c>
      <c r="F21" s="2">
        <f>IF(Daten!F21&lt;F$58,1,IF(Daten!F21&lt;F$59,2,IF(Daten!F21&gt;=F$59,3)))</f>
        <v>3</v>
      </c>
      <c r="G21" s="2">
        <f>IF(Daten!G21&lt;G$58,1,IF(Daten!G21&lt;G$59,2,IF(Daten!G21&gt;=G$59,3)))</f>
        <v>2</v>
      </c>
      <c r="H21" s="2">
        <f>IF(Daten!H21&lt;H$58,1,IF(Daten!H21&lt;H$59,2,IF(Daten!H21&gt;=H$59,3)))</f>
        <v>1</v>
      </c>
      <c r="I21" s="2">
        <f>IF(Daten!I21&lt;I$58,1,IF(Daten!I21&lt;I$59,2,IF(Daten!I21&gt;=I$59,3)))</f>
        <v>1</v>
      </c>
      <c r="J21" s="2">
        <f>IF(Daten!J21&lt;J$58,1,IF(Daten!J21&lt;J$59,2,IF(Daten!J21&gt;=J$59,3)))</f>
        <v>2</v>
      </c>
      <c r="K21" s="2">
        <f>IF(Daten!K21&lt;K$58,1,IF(Daten!K21&lt;K$59,2,IF(Daten!K21&gt;=K$59,3)))</f>
        <v>2</v>
      </c>
      <c r="L21" s="2">
        <f>IF(Daten!L21&lt;L$58,1,IF(Daten!L21&lt;L$59,2,IF(Daten!L21&gt;=L$59,3)))</f>
        <v>3</v>
      </c>
    </row>
    <row r="22" spans="1:12" x14ac:dyDescent="0.3">
      <c r="A22" s="2">
        <f t="shared" si="0"/>
        <v>19</v>
      </c>
      <c r="B22" s="2">
        <f>IF(Daten!B22&lt;B$58,1,IF(Daten!B22&lt;B$59,2,IF(Daten!B22&gt;=B$59,3)))</f>
        <v>3</v>
      </c>
      <c r="C22" s="2">
        <f>IF(Daten!C22&lt;C$58,1,IF(Daten!C22&lt;C$59,2,IF(Daten!C22&gt;=C$59,3)))</f>
        <v>2</v>
      </c>
      <c r="D22" s="2">
        <f>IF(Daten!D22&lt;D$58,1,IF(Daten!D22&lt;D$59,2,IF(Daten!D22&gt;=D$59,3)))</f>
        <v>3</v>
      </c>
      <c r="E22" s="2">
        <f>IF(Daten!E22&lt;E$58,1,IF(Daten!E22&lt;E$59,2,IF(Daten!E22&gt;=E$59,3)))</f>
        <v>3</v>
      </c>
      <c r="F22" s="2">
        <f>IF(Daten!F22&lt;F$58,1,IF(Daten!F22&lt;F$59,2,IF(Daten!F22&gt;=F$59,3)))</f>
        <v>1</v>
      </c>
      <c r="G22" s="2">
        <f>IF(Daten!G22&lt;G$58,1,IF(Daten!G22&lt;G$59,2,IF(Daten!G22&gt;=G$59,3)))</f>
        <v>3</v>
      </c>
      <c r="H22" s="2">
        <f>IF(Daten!H22&lt;H$58,1,IF(Daten!H22&lt;H$59,2,IF(Daten!H22&gt;=H$59,3)))</f>
        <v>2</v>
      </c>
      <c r="I22" s="2">
        <f>IF(Daten!I22&lt;I$58,1,IF(Daten!I22&lt;I$59,2,IF(Daten!I22&gt;=I$59,3)))</f>
        <v>2</v>
      </c>
      <c r="J22" s="2">
        <f>IF(Daten!J22&lt;J$58,1,IF(Daten!J22&lt;J$59,2,IF(Daten!J22&gt;=J$59,3)))</f>
        <v>3</v>
      </c>
      <c r="K22" s="2">
        <f>IF(Daten!K22&lt;K$58,1,IF(Daten!K22&lt;K$59,2,IF(Daten!K22&gt;=K$59,3)))</f>
        <v>3</v>
      </c>
      <c r="L22" s="2">
        <f>IF(Daten!L22&lt;L$58,1,IF(Daten!L22&lt;L$59,2,IF(Daten!L22&gt;=L$59,3)))</f>
        <v>2</v>
      </c>
    </row>
    <row r="23" spans="1:12" s="29" customFormat="1" x14ac:dyDescent="0.3">
      <c r="A23" s="2">
        <f t="shared" si="0"/>
        <v>20</v>
      </c>
      <c r="B23" s="2">
        <f>IF(Daten!B23&lt;B$58,1,IF(Daten!B23&lt;B$59,2,IF(Daten!B23&gt;=B$59,3)))</f>
        <v>3</v>
      </c>
      <c r="C23" s="2">
        <f>IF(Daten!C23&lt;C$58,1,IF(Daten!C23&lt;C$59,2,IF(Daten!C23&gt;=C$59,3)))</f>
        <v>3</v>
      </c>
      <c r="D23" s="2">
        <f>IF(Daten!D23&lt;D$58,1,IF(Daten!D23&lt;D$59,2,IF(Daten!D23&gt;=D$59,3)))</f>
        <v>3</v>
      </c>
      <c r="E23" s="2">
        <f>IF(Daten!E23&lt;E$58,1,IF(Daten!E23&lt;E$59,2,IF(Daten!E23&gt;=E$59,3)))</f>
        <v>2</v>
      </c>
      <c r="F23" s="2">
        <f>IF(Daten!F23&lt;F$58,1,IF(Daten!F23&lt;F$59,2,IF(Daten!F23&gt;=F$59,3)))</f>
        <v>3</v>
      </c>
      <c r="G23" s="2">
        <f>IF(Daten!G23&lt;G$58,1,IF(Daten!G23&lt;G$59,2,IF(Daten!G23&gt;=G$59,3)))</f>
        <v>3</v>
      </c>
      <c r="H23" s="2">
        <f>IF(Daten!H23&lt;H$58,1,IF(Daten!H23&lt;H$59,2,IF(Daten!H23&gt;=H$59,3)))</f>
        <v>3</v>
      </c>
      <c r="I23" s="2">
        <f>IF(Daten!I23&lt;I$58,1,IF(Daten!I23&lt;I$59,2,IF(Daten!I23&gt;=I$59,3)))</f>
        <v>3</v>
      </c>
      <c r="J23" s="2">
        <f>IF(Daten!J23&lt;J$58,1,IF(Daten!J23&lt;J$59,2,IF(Daten!J23&gt;=J$59,3)))</f>
        <v>2</v>
      </c>
      <c r="K23" s="2">
        <f>IF(Daten!K23&lt;K$58,1,IF(Daten!K23&lt;K$59,2,IF(Daten!K23&gt;=K$59,3)))</f>
        <v>2</v>
      </c>
      <c r="L23" s="2">
        <f>IF(Daten!L23&lt;L$58,1,IF(Daten!L23&lt;L$59,2,IF(Daten!L23&gt;=L$59,3)))</f>
        <v>2</v>
      </c>
    </row>
    <row r="24" spans="1:12" s="29" customFormat="1" x14ac:dyDescent="0.3">
      <c r="A24" s="2">
        <f t="shared" si="0"/>
        <v>21</v>
      </c>
      <c r="B24" s="2">
        <f>IF(Daten!B24&lt;B$58,1,IF(Daten!B24&lt;B$59,2,IF(Daten!B24&gt;=B$59,3)))</f>
        <v>3</v>
      </c>
      <c r="C24" s="2">
        <f>IF(Daten!C24&lt;C$58,1,IF(Daten!C24&lt;C$59,2,IF(Daten!C24&gt;=C$59,3)))</f>
        <v>3</v>
      </c>
      <c r="D24" s="2">
        <f>IF(Daten!D24&lt;D$58,1,IF(Daten!D24&lt;D$59,2,IF(Daten!D24&gt;=D$59,3)))</f>
        <v>2</v>
      </c>
      <c r="E24" s="2">
        <f>IF(Daten!E24&lt;E$58,1,IF(Daten!E24&lt;E$59,2,IF(Daten!E24&gt;=E$59,3)))</f>
        <v>3</v>
      </c>
      <c r="F24" s="2">
        <f>IF(Daten!F24&lt;F$58,1,IF(Daten!F24&lt;F$59,2,IF(Daten!F24&gt;=F$59,3)))</f>
        <v>3</v>
      </c>
      <c r="G24" s="2">
        <f>IF(Daten!G24&lt;G$58,1,IF(Daten!G24&lt;G$59,2,IF(Daten!G24&gt;=G$59,3)))</f>
        <v>1</v>
      </c>
      <c r="H24" s="2">
        <f>IF(Daten!H24&lt;H$58,1,IF(Daten!H24&lt;H$59,2,IF(Daten!H24&gt;=H$59,3)))</f>
        <v>2</v>
      </c>
      <c r="I24" s="2">
        <f>IF(Daten!I24&lt;I$58,1,IF(Daten!I24&lt;I$59,2,IF(Daten!I24&gt;=I$59,3)))</f>
        <v>3</v>
      </c>
      <c r="J24" s="2">
        <f>IF(Daten!J24&lt;J$58,1,IF(Daten!J24&lt;J$59,2,IF(Daten!J24&gt;=J$59,3)))</f>
        <v>3</v>
      </c>
      <c r="K24" s="2">
        <f>IF(Daten!K24&lt;K$58,1,IF(Daten!K24&lt;K$59,2,IF(Daten!K24&gt;=K$59,3)))</f>
        <v>3</v>
      </c>
      <c r="L24" s="2">
        <f>IF(Daten!L24&lt;L$58,1,IF(Daten!L24&lt;L$59,2,IF(Daten!L24&gt;=L$59,3)))</f>
        <v>2</v>
      </c>
    </row>
    <row r="25" spans="1:12" s="29" customFormat="1" x14ac:dyDescent="0.3">
      <c r="A25" s="2">
        <f t="shared" si="0"/>
        <v>22</v>
      </c>
      <c r="B25" s="2">
        <f>IF(Daten!B25&lt;B$58,1,IF(Daten!B25&lt;B$59,2,IF(Daten!B25&gt;=B$59,3)))</f>
        <v>3</v>
      </c>
      <c r="C25" s="2">
        <f>IF(Daten!C25&lt;C$58,1,IF(Daten!C25&lt;C$59,2,IF(Daten!C25&gt;=C$59,3)))</f>
        <v>3</v>
      </c>
      <c r="D25" s="2">
        <f>IF(Daten!D25&lt;D$58,1,IF(Daten!D25&lt;D$59,2,IF(Daten!D25&gt;=D$59,3)))</f>
        <v>3</v>
      </c>
      <c r="E25" s="2">
        <f>IF(Daten!E25&lt;E$58,1,IF(Daten!E25&lt;E$59,2,IF(Daten!E25&gt;=E$59,3)))</f>
        <v>3</v>
      </c>
      <c r="F25" s="2">
        <f>IF(Daten!F25&lt;F$58,1,IF(Daten!F25&lt;F$59,2,IF(Daten!F25&gt;=F$59,3)))</f>
        <v>3</v>
      </c>
      <c r="G25" s="2">
        <f>IF(Daten!G25&lt;G$58,1,IF(Daten!G25&lt;G$59,2,IF(Daten!G25&gt;=G$59,3)))</f>
        <v>1</v>
      </c>
      <c r="H25" s="2">
        <f>IF(Daten!H25&lt;H$58,1,IF(Daten!H25&lt;H$59,2,IF(Daten!H25&gt;=H$59,3)))</f>
        <v>3</v>
      </c>
      <c r="I25" s="2">
        <f>IF(Daten!I25&lt;I$58,1,IF(Daten!I25&lt;I$59,2,IF(Daten!I25&gt;=I$59,3)))</f>
        <v>3</v>
      </c>
      <c r="J25" s="2">
        <f>IF(Daten!J25&lt;J$58,1,IF(Daten!J25&lt;J$59,2,IF(Daten!J25&gt;=J$59,3)))</f>
        <v>3</v>
      </c>
      <c r="K25" s="2">
        <f>IF(Daten!K25&lt;K$58,1,IF(Daten!K25&lt;K$59,2,IF(Daten!K25&gt;=K$59,3)))</f>
        <v>3</v>
      </c>
      <c r="L25" s="2">
        <f>IF(Daten!L25&lt;L$58,1,IF(Daten!L25&lt;L$59,2,IF(Daten!L25&gt;=L$59,3)))</f>
        <v>3</v>
      </c>
    </row>
    <row r="26" spans="1:12" s="29" customFormat="1" x14ac:dyDescent="0.3">
      <c r="A26" s="2">
        <f t="shared" si="0"/>
        <v>23</v>
      </c>
      <c r="B26" s="2">
        <f>IF(Daten!B26&lt;B$58,1,IF(Daten!B26&lt;B$59,2,IF(Daten!B26&gt;=B$59,3)))</f>
        <v>3</v>
      </c>
      <c r="C26" s="2">
        <f>IF(Daten!C26&lt;C$58,1,IF(Daten!C26&lt;C$59,2,IF(Daten!C26&gt;=C$59,3)))</f>
        <v>3</v>
      </c>
      <c r="D26" s="2">
        <f>IF(Daten!D26&lt;D$58,1,IF(Daten!D26&lt;D$59,2,IF(Daten!D26&gt;=D$59,3)))</f>
        <v>3</v>
      </c>
      <c r="E26" s="2">
        <f>IF(Daten!E26&lt;E$58,1,IF(Daten!E26&lt;E$59,2,IF(Daten!E26&gt;=E$59,3)))</f>
        <v>3</v>
      </c>
      <c r="F26" s="2">
        <f>IF(Daten!F26&lt;F$58,1,IF(Daten!F26&lt;F$59,2,IF(Daten!F26&gt;=F$59,3)))</f>
        <v>2</v>
      </c>
      <c r="G26" s="2">
        <f>IF(Daten!G26&lt;G$58,1,IF(Daten!G26&lt;G$59,2,IF(Daten!G26&gt;=G$59,3)))</f>
        <v>3</v>
      </c>
      <c r="H26" s="2">
        <f>IF(Daten!H26&lt;H$58,1,IF(Daten!H26&lt;H$59,2,IF(Daten!H26&gt;=H$59,3)))</f>
        <v>3</v>
      </c>
      <c r="I26" s="2">
        <f>IF(Daten!I26&lt;I$58,1,IF(Daten!I26&lt;I$59,2,IF(Daten!I26&gt;=I$59,3)))</f>
        <v>2</v>
      </c>
      <c r="J26" s="2">
        <f>IF(Daten!J26&lt;J$58,1,IF(Daten!J26&lt;J$59,2,IF(Daten!J26&gt;=J$59,3)))</f>
        <v>2</v>
      </c>
      <c r="K26" s="2">
        <f>IF(Daten!K26&lt;K$58,1,IF(Daten!K26&lt;K$59,2,IF(Daten!K26&gt;=K$59,3)))</f>
        <v>3</v>
      </c>
      <c r="L26" s="2">
        <f>IF(Daten!L26&lt;L$58,1,IF(Daten!L26&lt;L$59,2,IF(Daten!L26&gt;=L$59,3)))</f>
        <v>2</v>
      </c>
    </row>
    <row r="27" spans="1:12" s="29" customFormat="1" x14ac:dyDescent="0.3">
      <c r="A27" s="2">
        <f t="shared" si="0"/>
        <v>24</v>
      </c>
      <c r="B27" s="2">
        <f>IF(Daten!B27&lt;B$58,1,IF(Daten!B27&lt;B$59,2,IF(Daten!B27&gt;=B$59,3)))</f>
        <v>3</v>
      </c>
      <c r="C27" s="2">
        <f>IF(Daten!C27&lt;C$58,1,IF(Daten!C27&lt;C$59,2,IF(Daten!C27&gt;=C$59,3)))</f>
        <v>3</v>
      </c>
      <c r="D27" s="2">
        <f>IF(Daten!D27&lt;D$58,1,IF(Daten!D27&lt;D$59,2,IF(Daten!D27&gt;=D$59,3)))</f>
        <v>3</v>
      </c>
      <c r="E27" s="2">
        <f>IF(Daten!E27&lt;E$58,1,IF(Daten!E27&lt;E$59,2,IF(Daten!E27&gt;=E$59,3)))</f>
        <v>3</v>
      </c>
      <c r="F27" s="2">
        <f>IF(Daten!F27&lt;F$58,1,IF(Daten!F27&lt;F$59,2,IF(Daten!F27&gt;=F$59,3)))</f>
        <v>2</v>
      </c>
      <c r="G27" s="2">
        <f>IF(Daten!G27&lt;G$58,1,IF(Daten!G27&lt;G$59,2,IF(Daten!G27&gt;=G$59,3)))</f>
        <v>1</v>
      </c>
      <c r="H27" s="2">
        <f>IF(Daten!H27&lt;H$58,1,IF(Daten!H27&lt;H$59,2,IF(Daten!H27&gt;=H$59,3)))</f>
        <v>2</v>
      </c>
      <c r="I27" s="2">
        <f>IF(Daten!I27&lt;I$58,1,IF(Daten!I27&lt;I$59,2,IF(Daten!I27&gt;=I$59,3)))</f>
        <v>2</v>
      </c>
      <c r="J27" s="2">
        <f>IF(Daten!J27&lt;J$58,1,IF(Daten!J27&lt;J$59,2,IF(Daten!J27&gt;=J$59,3)))</f>
        <v>2</v>
      </c>
      <c r="K27" s="2">
        <f>IF(Daten!K27&lt;K$58,1,IF(Daten!K27&lt;K$59,2,IF(Daten!K27&gt;=K$59,3)))</f>
        <v>3</v>
      </c>
      <c r="L27" s="2">
        <f>IF(Daten!L27&lt;L$58,1,IF(Daten!L27&lt;L$59,2,IF(Daten!L27&gt;=L$59,3)))</f>
        <v>2</v>
      </c>
    </row>
    <row r="28" spans="1:12" s="29" customFormat="1" x14ac:dyDescent="0.3">
      <c r="A28" s="2">
        <f t="shared" si="0"/>
        <v>25</v>
      </c>
      <c r="B28" s="2">
        <f>IF(Daten!B28&lt;B$58,1,IF(Daten!B28&lt;B$59,2,IF(Daten!B28&gt;=B$59,3)))</f>
        <v>1</v>
      </c>
      <c r="C28" s="2">
        <f>IF(Daten!C28&lt;C$58,1,IF(Daten!C28&lt;C$59,2,IF(Daten!C28&gt;=C$59,3)))</f>
        <v>2</v>
      </c>
      <c r="D28" s="2">
        <f>IF(Daten!D28&lt;D$58,1,IF(Daten!D28&lt;D$59,2,IF(Daten!D28&gt;=D$59,3)))</f>
        <v>3</v>
      </c>
      <c r="E28" s="2">
        <f>IF(Daten!E28&lt;E$58,1,IF(Daten!E28&lt;E$59,2,IF(Daten!E28&gt;=E$59,3)))</f>
        <v>2</v>
      </c>
      <c r="F28" s="2">
        <f>IF(Daten!F28&lt;F$58,1,IF(Daten!F28&lt;F$59,2,IF(Daten!F28&gt;=F$59,3)))</f>
        <v>2</v>
      </c>
      <c r="G28" s="2">
        <f>IF(Daten!G28&lt;G$58,1,IF(Daten!G28&lt;G$59,2,IF(Daten!G28&gt;=G$59,3)))</f>
        <v>2</v>
      </c>
      <c r="H28" s="2">
        <f>IF(Daten!H28&lt;H$58,1,IF(Daten!H28&lt;H$59,2,IF(Daten!H28&gt;=H$59,3)))</f>
        <v>3</v>
      </c>
      <c r="I28" s="2">
        <f>IF(Daten!I28&lt;I$58,1,IF(Daten!I28&lt;I$59,2,IF(Daten!I28&gt;=I$59,3)))</f>
        <v>1</v>
      </c>
      <c r="J28" s="2">
        <f>IF(Daten!J28&lt;J$58,1,IF(Daten!J28&lt;J$59,2,IF(Daten!J28&gt;=J$59,3)))</f>
        <v>1</v>
      </c>
      <c r="K28" s="2">
        <f>IF(Daten!K28&lt;K$58,1,IF(Daten!K28&lt;K$59,2,IF(Daten!K28&gt;=K$59,3)))</f>
        <v>2</v>
      </c>
      <c r="L28" s="2">
        <f>IF(Daten!L28&lt;L$58,1,IF(Daten!L28&lt;L$59,2,IF(Daten!L28&gt;=L$59,3)))</f>
        <v>3</v>
      </c>
    </row>
    <row r="29" spans="1:12" s="29" customFormat="1" x14ac:dyDescent="0.3">
      <c r="A29" s="2">
        <f t="shared" si="0"/>
        <v>26</v>
      </c>
      <c r="B29" s="2">
        <f>IF(Daten!B29&lt;B$58,1,IF(Daten!B29&lt;B$59,2,IF(Daten!B29&gt;=B$59,3)))</f>
        <v>3</v>
      </c>
      <c r="C29" s="2">
        <f>IF(Daten!C29&lt;C$58,1,IF(Daten!C29&lt;C$59,2,IF(Daten!C29&gt;=C$59,3)))</f>
        <v>2</v>
      </c>
      <c r="D29" s="2">
        <f>IF(Daten!D29&lt;D$58,1,IF(Daten!D29&lt;D$59,2,IF(Daten!D29&gt;=D$59,3)))</f>
        <v>3</v>
      </c>
      <c r="E29" s="2">
        <f>IF(Daten!E29&lt;E$58,1,IF(Daten!E29&lt;E$59,2,IF(Daten!E29&gt;=E$59,3)))</f>
        <v>3</v>
      </c>
      <c r="F29" s="2">
        <f>IF(Daten!F29&lt;F$58,1,IF(Daten!F29&lt;F$59,2,IF(Daten!F29&gt;=F$59,3)))</f>
        <v>2</v>
      </c>
      <c r="G29" s="2">
        <f>IF(Daten!G29&lt;G$58,1,IF(Daten!G29&lt;G$59,2,IF(Daten!G29&gt;=G$59,3)))</f>
        <v>3</v>
      </c>
      <c r="H29" s="2">
        <f>IF(Daten!H29&lt;H$58,1,IF(Daten!H29&lt;H$59,2,IF(Daten!H29&gt;=H$59,3)))</f>
        <v>2</v>
      </c>
      <c r="I29" s="2">
        <f>IF(Daten!I29&lt;I$58,1,IF(Daten!I29&lt;I$59,2,IF(Daten!I29&gt;=I$59,3)))</f>
        <v>3</v>
      </c>
      <c r="J29" s="2">
        <f>IF(Daten!J29&lt;J$58,1,IF(Daten!J29&lt;J$59,2,IF(Daten!J29&gt;=J$59,3)))</f>
        <v>3</v>
      </c>
      <c r="K29" s="2">
        <f>IF(Daten!K29&lt;K$58,1,IF(Daten!K29&lt;K$59,2,IF(Daten!K29&gt;=K$59,3)))</f>
        <v>3</v>
      </c>
      <c r="L29" s="2">
        <f>IF(Daten!L29&lt;L$58,1,IF(Daten!L29&lt;L$59,2,IF(Daten!L29&gt;=L$59,3)))</f>
        <v>2</v>
      </c>
    </row>
    <row r="30" spans="1:12" s="29" customFormat="1" x14ac:dyDescent="0.3">
      <c r="A30" s="2">
        <f t="shared" si="0"/>
        <v>27</v>
      </c>
      <c r="B30" s="2">
        <f>IF(Daten!B30&lt;B$58,1,IF(Daten!B30&lt;B$59,2,IF(Daten!B30&gt;=B$59,3)))</f>
        <v>3</v>
      </c>
      <c r="C30" s="2">
        <f>IF(Daten!C30&lt;C$58,1,IF(Daten!C30&lt;C$59,2,IF(Daten!C30&gt;=C$59,3)))</f>
        <v>3</v>
      </c>
      <c r="D30" s="2">
        <f>IF(Daten!D30&lt;D$58,1,IF(Daten!D30&lt;D$59,2,IF(Daten!D30&gt;=D$59,3)))</f>
        <v>3</v>
      </c>
      <c r="E30" s="2">
        <f>IF(Daten!E30&lt;E$58,1,IF(Daten!E30&lt;E$59,2,IF(Daten!E30&gt;=E$59,3)))</f>
        <v>3</v>
      </c>
      <c r="F30" s="2">
        <f>IF(Daten!F30&lt;F$58,1,IF(Daten!F30&lt;F$59,2,IF(Daten!F30&gt;=F$59,3)))</f>
        <v>3</v>
      </c>
      <c r="G30" s="2">
        <f>IF(Daten!G30&lt;G$58,1,IF(Daten!G30&lt;G$59,2,IF(Daten!G30&gt;=G$59,3)))</f>
        <v>3</v>
      </c>
      <c r="H30" s="2">
        <f>IF(Daten!H30&lt;H$58,1,IF(Daten!H30&lt;H$59,2,IF(Daten!H30&gt;=H$59,3)))</f>
        <v>3</v>
      </c>
      <c r="I30" s="2">
        <f>IF(Daten!I30&lt;I$58,1,IF(Daten!I30&lt;I$59,2,IF(Daten!I30&gt;=I$59,3)))</f>
        <v>3</v>
      </c>
      <c r="J30" s="2">
        <f>IF(Daten!J30&lt;J$58,1,IF(Daten!J30&lt;J$59,2,IF(Daten!J30&gt;=J$59,3)))</f>
        <v>3</v>
      </c>
      <c r="K30" s="2">
        <f>IF(Daten!K30&lt;K$58,1,IF(Daten!K30&lt;K$59,2,IF(Daten!K30&gt;=K$59,3)))</f>
        <v>3</v>
      </c>
      <c r="L30" s="2">
        <f>IF(Daten!L30&lt;L$58,1,IF(Daten!L30&lt;L$59,2,IF(Daten!L30&gt;=L$59,3)))</f>
        <v>1</v>
      </c>
    </row>
    <row r="31" spans="1:12" s="29" customFormat="1" x14ac:dyDescent="0.3">
      <c r="A31" s="2">
        <f t="shared" si="0"/>
        <v>28</v>
      </c>
      <c r="B31" s="2">
        <f>IF(Daten!B31&lt;B$58,1,IF(Daten!B31&lt;B$59,2,IF(Daten!B31&gt;=B$59,3)))</f>
        <v>3</v>
      </c>
      <c r="C31" s="2">
        <f>IF(Daten!C31&lt;C$58,1,IF(Daten!C31&lt;C$59,2,IF(Daten!C31&gt;=C$59,3)))</f>
        <v>3</v>
      </c>
      <c r="D31" s="2">
        <f>IF(Daten!D31&lt;D$58,1,IF(Daten!D31&lt;D$59,2,IF(Daten!D31&gt;=D$59,3)))</f>
        <v>2</v>
      </c>
      <c r="E31" s="2">
        <f>IF(Daten!E31&lt;E$58,1,IF(Daten!E31&lt;E$59,2,IF(Daten!E31&gt;=E$59,3)))</f>
        <v>1</v>
      </c>
      <c r="F31" s="2">
        <f>IF(Daten!F31&lt;F$58,1,IF(Daten!F31&lt;F$59,2,IF(Daten!F31&gt;=F$59,3)))</f>
        <v>1</v>
      </c>
      <c r="G31" s="2">
        <f>IF(Daten!G31&lt;G$58,1,IF(Daten!G31&lt;G$59,2,IF(Daten!G31&gt;=G$59,3)))</f>
        <v>2</v>
      </c>
      <c r="H31" s="2">
        <f>IF(Daten!H31&lt;H$58,1,IF(Daten!H31&lt;H$59,2,IF(Daten!H31&gt;=H$59,3)))</f>
        <v>3</v>
      </c>
      <c r="I31" s="2">
        <f>IF(Daten!I31&lt;I$58,1,IF(Daten!I31&lt;I$59,2,IF(Daten!I31&gt;=I$59,3)))</f>
        <v>1</v>
      </c>
      <c r="J31" s="2">
        <f>IF(Daten!J31&lt;J$58,1,IF(Daten!J31&lt;J$59,2,IF(Daten!J31&gt;=J$59,3)))</f>
        <v>3</v>
      </c>
      <c r="K31" s="2">
        <f>IF(Daten!K31&lt;K$58,1,IF(Daten!K31&lt;K$59,2,IF(Daten!K31&gt;=K$59,3)))</f>
        <v>2</v>
      </c>
      <c r="L31" s="2">
        <f>IF(Daten!L31&lt;L$58,1,IF(Daten!L31&lt;L$59,2,IF(Daten!L31&gt;=L$59,3)))</f>
        <v>3</v>
      </c>
    </row>
    <row r="32" spans="1:12" s="29" customFormat="1" x14ac:dyDescent="0.3">
      <c r="A32" s="2">
        <f t="shared" si="0"/>
        <v>29</v>
      </c>
      <c r="B32" s="2">
        <f>IF(Daten!B32&lt;B$58,1,IF(Daten!B32&lt;B$59,2,IF(Daten!B32&gt;=B$59,3)))</f>
        <v>2</v>
      </c>
      <c r="C32" s="2">
        <f>IF(Daten!C32&lt;C$58,1,IF(Daten!C32&lt;C$59,2,IF(Daten!C32&gt;=C$59,3)))</f>
        <v>1</v>
      </c>
      <c r="D32" s="2">
        <f>IF(Daten!D32&lt;D$58,1,IF(Daten!D32&lt;D$59,2,IF(Daten!D32&gt;=D$59,3)))</f>
        <v>2</v>
      </c>
      <c r="E32" s="2">
        <f>IF(Daten!E32&lt;E$58,1,IF(Daten!E32&lt;E$59,2,IF(Daten!E32&gt;=E$59,3)))</f>
        <v>1</v>
      </c>
      <c r="F32" s="2">
        <f>IF(Daten!F32&lt;F$58,1,IF(Daten!F32&lt;F$59,2,IF(Daten!F32&gt;=F$59,3)))</f>
        <v>1</v>
      </c>
      <c r="G32" s="2">
        <f>IF(Daten!G32&lt;G$58,1,IF(Daten!G32&lt;G$59,2,IF(Daten!G32&gt;=G$59,3)))</f>
        <v>1</v>
      </c>
      <c r="H32" s="2">
        <f>IF(Daten!H32&lt;H$58,1,IF(Daten!H32&lt;H$59,2,IF(Daten!H32&gt;=H$59,3)))</f>
        <v>2</v>
      </c>
      <c r="I32" s="2">
        <f>IF(Daten!I32&lt;I$58,1,IF(Daten!I32&lt;I$59,2,IF(Daten!I32&gt;=I$59,3)))</f>
        <v>1</v>
      </c>
      <c r="J32" s="2">
        <f>IF(Daten!J32&lt;J$58,1,IF(Daten!J32&lt;J$59,2,IF(Daten!J32&gt;=J$59,3)))</f>
        <v>1</v>
      </c>
      <c r="K32" s="2">
        <f>IF(Daten!K32&lt;K$58,1,IF(Daten!K32&lt;K$59,2,IF(Daten!K32&gt;=K$59,3)))</f>
        <v>1</v>
      </c>
      <c r="L32" s="2">
        <f>IF(Daten!L32&lt;L$58,1,IF(Daten!L32&lt;L$59,2,IF(Daten!L32&gt;=L$59,3)))</f>
        <v>1</v>
      </c>
    </row>
    <row r="33" spans="1:12" s="29" customFormat="1" x14ac:dyDescent="0.3">
      <c r="A33" s="2">
        <f t="shared" si="0"/>
        <v>30</v>
      </c>
      <c r="B33" s="2">
        <f>IF(Daten!B33&lt;B$58,1,IF(Daten!B33&lt;B$59,2,IF(Daten!B33&gt;=B$59,3)))</f>
        <v>2</v>
      </c>
      <c r="C33" s="2">
        <f>IF(Daten!C33&lt;C$58,1,IF(Daten!C33&lt;C$59,2,IF(Daten!C33&gt;=C$59,3)))</f>
        <v>1</v>
      </c>
      <c r="D33" s="2">
        <f>IF(Daten!D33&lt;D$58,1,IF(Daten!D33&lt;D$59,2,IF(Daten!D33&gt;=D$59,3)))</f>
        <v>3</v>
      </c>
      <c r="E33" s="2">
        <f>IF(Daten!E33&lt;E$58,1,IF(Daten!E33&lt;E$59,2,IF(Daten!E33&gt;=E$59,3)))</f>
        <v>3</v>
      </c>
      <c r="F33" s="2">
        <f>IF(Daten!F33&lt;F$58,1,IF(Daten!F33&lt;F$59,2,IF(Daten!F33&gt;=F$59,3)))</f>
        <v>1</v>
      </c>
      <c r="G33" s="2">
        <f>IF(Daten!G33&lt;G$58,1,IF(Daten!G33&lt;G$59,2,IF(Daten!G33&gt;=G$59,3)))</f>
        <v>3</v>
      </c>
      <c r="H33" s="2">
        <f>IF(Daten!H33&lt;H$58,1,IF(Daten!H33&lt;H$59,2,IF(Daten!H33&gt;=H$59,3)))</f>
        <v>2</v>
      </c>
      <c r="I33" s="2">
        <f>IF(Daten!I33&lt;I$58,1,IF(Daten!I33&lt;I$59,2,IF(Daten!I33&gt;=I$59,3)))</f>
        <v>3</v>
      </c>
      <c r="J33" s="2">
        <f>IF(Daten!J33&lt;J$58,1,IF(Daten!J33&lt;J$59,2,IF(Daten!J33&gt;=J$59,3)))</f>
        <v>2</v>
      </c>
      <c r="K33" s="2">
        <f>IF(Daten!K33&lt;K$58,1,IF(Daten!K33&lt;K$59,2,IF(Daten!K33&gt;=K$59,3)))</f>
        <v>2</v>
      </c>
      <c r="L33" s="2">
        <f>IF(Daten!L33&lt;L$58,1,IF(Daten!L33&lt;L$59,2,IF(Daten!L33&gt;=L$59,3)))</f>
        <v>3</v>
      </c>
    </row>
    <row r="34" spans="1:12" s="29" customFormat="1" x14ac:dyDescent="0.3">
      <c r="A34" s="2">
        <f t="shared" si="0"/>
        <v>31</v>
      </c>
      <c r="B34" s="2">
        <f>IF(Daten!B34&lt;B$58,1,IF(Daten!B34&lt;B$59,2,IF(Daten!B34&gt;=B$59,3)))</f>
        <v>2</v>
      </c>
      <c r="C34" s="2">
        <f>IF(Daten!C34&lt;C$58,1,IF(Daten!C34&lt;C$59,2,IF(Daten!C34&gt;=C$59,3)))</f>
        <v>2</v>
      </c>
      <c r="D34" s="2">
        <f>IF(Daten!D34&lt;D$58,1,IF(Daten!D34&lt;D$59,2,IF(Daten!D34&gt;=D$59,3)))</f>
        <v>1</v>
      </c>
      <c r="E34" s="2">
        <f>IF(Daten!E34&lt;E$58,1,IF(Daten!E34&lt;E$59,2,IF(Daten!E34&gt;=E$59,3)))</f>
        <v>1</v>
      </c>
      <c r="F34" s="2">
        <f>IF(Daten!F34&lt;F$58,1,IF(Daten!F34&lt;F$59,2,IF(Daten!F34&gt;=F$59,3)))</f>
        <v>3</v>
      </c>
      <c r="G34" s="2">
        <f>IF(Daten!G34&lt;G$58,1,IF(Daten!G34&lt;G$59,2,IF(Daten!G34&gt;=G$59,3)))</f>
        <v>1</v>
      </c>
      <c r="H34" s="2">
        <f>IF(Daten!H34&lt;H$58,1,IF(Daten!H34&lt;H$59,2,IF(Daten!H34&gt;=H$59,3)))</f>
        <v>2</v>
      </c>
      <c r="I34" s="2">
        <f>IF(Daten!I34&lt;I$58,1,IF(Daten!I34&lt;I$59,2,IF(Daten!I34&gt;=I$59,3)))</f>
        <v>2</v>
      </c>
      <c r="J34" s="2">
        <f>IF(Daten!J34&lt;J$58,1,IF(Daten!J34&lt;J$59,2,IF(Daten!J34&gt;=J$59,3)))</f>
        <v>2</v>
      </c>
      <c r="K34" s="2">
        <f>IF(Daten!K34&lt;K$58,1,IF(Daten!K34&lt;K$59,2,IF(Daten!K34&gt;=K$59,3)))</f>
        <v>3</v>
      </c>
      <c r="L34" s="2">
        <f>IF(Daten!L34&lt;L$58,1,IF(Daten!L34&lt;L$59,2,IF(Daten!L34&gt;=L$59,3)))</f>
        <v>2</v>
      </c>
    </row>
    <row r="35" spans="1:12" s="29" customFormat="1" x14ac:dyDescent="0.3">
      <c r="A35" s="2">
        <f t="shared" si="0"/>
        <v>32</v>
      </c>
      <c r="B35" s="2">
        <f>IF(Daten!B35&lt;B$58,1,IF(Daten!B35&lt;B$59,2,IF(Daten!B35&gt;=B$59,3)))</f>
        <v>1</v>
      </c>
      <c r="C35" s="2">
        <f>IF(Daten!C35&lt;C$58,1,IF(Daten!C35&lt;C$59,2,IF(Daten!C35&gt;=C$59,3)))</f>
        <v>2</v>
      </c>
      <c r="D35" s="2">
        <f>IF(Daten!D35&lt;D$58,1,IF(Daten!D35&lt;D$59,2,IF(Daten!D35&gt;=D$59,3)))</f>
        <v>1</v>
      </c>
      <c r="E35" s="2">
        <f>IF(Daten!E35&lt;E$58,1,IF(Daten!E35&lt;E$59,2,IF(Daten!E35&gt;=E$59,3)))</f>
        <v>3</v>
      </c>
      <c r="F35" s="2">
        <f>IF(Daten!F35&lt;F$58,1,IF(Daten!F35&lt;F$59,2,IF(Daten!F35&gt;=F$59,3)))</f>
        <v>3</v>
      </c>
      <c r="G35" s="2">
        <f>IF(Daten!G35&lt;G$58,1,IF(Daten!G35&lt;G$59,2,IF(Daten!G35&gt;=G$59,3)))</f>
        <v>1</v>
      </c>
      <c r="H35" s="2">
        <f>IF(Daten!H35&lt;H$58,1,IF(Daten!H35&lt;H$59,2,IF(Daten!H35&gt;=H$59,3)))</f>
        <v>2</v>
      </c>
      <c r="I35" s="2">
        <f>IF(Daten!I35&lt;I$58,1,IF(Daten!I35&lt;I$59,2,IF(Daten!I35&gt;=I$59,3)))</f>
        <v>2</v>
      </c>
      <c r="J35" s="2">
        <f>IF(Daten!J35&lt;J$58,1,IF(Daten!J35&lt;J$59,2,IF(Daten!J35&gt;=J$59,3)))</f>
        <v>1</v>
      </c>
      <c r="K35" s="2">
        <f>IF(Daten!K35&lt;K$58,1,IF(Daten!K35&lt;K$59,2,IF(Daten!K35&gt;=K$59,3)))</f>
        <v>1</v>
      </c>
      <c r="L35" s="2">
        <f>IF(Daten!L35&lt;L$58,1,IF(Daten!L35&lt;L$59,2,IF(Daten!L35&gt;=L$59,3)))</f>
        <v>3</v>
      </c>
    </row>
    <row r="36" spans="1:12" s="29" customFormat="1" x14ac:dyDescent="0.3">
      <c r="A36" s="2">
        <f t="shared" si="0"/>
        <v>33</v>
      </c>
      <c r="B36" s="2">
        <f>IF(Daten!B36&lt;B$58,1,IF(Daten!B36&lt;B$59,2,IF(Daten!B36&gt;=B$59,3)))</f>
        <v>1</v>
      </c>
      <c r="C36" s="2">
        <f>IF(Daten!C36&lt;C$58,1,IF(Daten!C36&lt;C$59,2,IF(Daten!C36&gt;=C$59,3)))</f>
        <v>1</v>
      </c>
      <c r="D36" s="2">
        <f>IF(Daten!D36&lt;D$58,1,IF(Daten!D36&lt;D$59,2,IF(Daten!D36&gt;=D$59,3)))</f>
        <v>1</v>
      </c>
      <c r="E36" s="2">
        <f>IF(Daten!E36&lt;E$58,1,IF(Daten!E36&lt;E$59,2,IF(Daten!E36&gt;=E$59,3)))</f>
        <v>1</v>
      </c>
      <c r="F36" s="2">
        <f>IF(Daten!F36&lt;F$58,1,IF(Daten!F36&lt;F$59,2,IF(Daten!F36&gt;=F$59,3)))</f>
        <v>1</v>
      </c>
      <c r="G36" s="2">
        <f>IF(Daten!G36&lt;G$58,1,IF(Daten!G36&lt;G$59,2,IF(Daten!G36&gt;=G$59,3)))</f>
        <v>1</v>
      </c>
      <c r="H36" s="2">
        <f>IF(Daten!H36&lt;H$58,1,IF(Daten!H36&lt;H$59,2,IF(Daten!H36&gt;=H$59,3)))</f>
        <v>1</v>
      </c>
      <c r="I36" s="2">
        <f>IF(Daten!I36&lt;I$58,1,IF(Daten!I36&lt;I$59,2,IF(Daten!I36&gt;=I$59,3)))</f>
        <v>2</v>
      </c>
      <c r="J36" s="2">
        <f>IF(Daten!J36&lt;J$58,1,IF(Daten!J36&lt;J$59,2,IF(Daten!J36&gt;=J$59,3)))</f>
        <v>1</v>
      </c>
      <c r="K36" s="2">
        <f>IF(Daten!K36&lt;K$58,1,IF(Daten!K36&lt;K$59,2,IF(Daten!K36&gt;=K$59,3)))</f>
        <v>1</v>
      </c>
      <c r="L36" s="2">
        <f>IF(Daten!L36&lt;L$58,1,IF(Daten!L36&lt;L$59,2,IF(Daten!L36&gt;=L$59,3)))</f>
        <v>1</v>
      </c>
    </row>
    <row r="37" spans="1:12" s="29" customFormat="1" x14ac:dyDescent="0.3">
      <c r="A37" s="2">
        <f t="shared" si="0"/>
        <v>34</v>
      </c>
      <c r="B37" s="2">
        <f>IF(Daten!B37&lt;B$58,1,IF(Daten!B37&lt;B$59,2,IF(Daten!B37&gt;=B$59,3)))</f>
        <v>2</v>
      </c>
      <c r="C37" s="2">
        <f>IF(Daten!C37&lt;C$58,1,IF(Daten!C37&lt;C$59,2,IF(Daten!C37&gt;=C$59,3)))</f>
        <v>3</v>
      </c>
      <c r="D37" s="2">
        <f>IF(Daten!D37&lt;D$58,1,IF(Daten!D37&lt;D$59,2,IF(Daten!D37&gt;=D$59,3)))</f>
        <v>2</v>
      </c>
      <c r="E37" s="2">
        <f>IF(Daten!E37&lt;E$58,1,IF(Daten!E37&lt;E$59,2,IF(Daten!E37&gt;=E$59,3)))</f>
        <v>2</v>
      </c>
      <c r="F37" s="2">
        <f>IF(Daten!F37&lt;F$58,1,IF(Daten!F37&lt;F$59,2,IF(Daten!F37&gt;=F$59,3)))</f>
        <v>1</v>
      </c>
      <c r="G37" s="2">
        <f>IF(Daten!G37&lt;G$58,1,IF(Daten!G37&lt;G$59,2,IF(Daten!G37&gt;=G$59,3)))</f>
        <v>1</v>
      </c>
      <c r="H37" s="2">
        <f>IF(Daten!H37&lt;H$58,1,IF(Daten!H37&lt;H$59,2,IF(Daten!H37&gt;=H$59,3)))</f>
        <v>1</v>
      </c>
      <c r="I37" s="2">
        <f>IF(Daten!I37&lt;I$58,1,IF(Daten!I37&lt;I$59,2,IF(Daten!I37&gt;=I$59,3)))</f>
        <v>3</v>
      </c>
      <c r="J37" s="2">
        <f>IF(Daten!J37&lt;J$58,1,IF(Daten!J37&lt;J$59,2,IF(Daten!J37&gt;=J$59,3)))</f>
        <v>3</v>
      </c>
      <c r="K37" s="2">
        <f>IF(Daten!K37&lt;K$58,1,IF(Daten!K37&lt;K$59,2,IF(Daten!K37&gt;=K$59,3)))</f>
        <v>1</v>
      </c>
      <c r="L37" s="2">
        <f>IF(Daten!L37&lt;L$58,1,IF(Daten!L37&lt;L$59,2,IF(Daten!L37&gt;=L$59,3)))</f>
        <v>1</v>
      </c>
    </row>
    <row r="38" spans="1:12" s="29" customFormat="1" x14ac:dyDescent="0.3">
      <c r="A38" s="2">
        <f t="shared" si="0"/>
        <v>35</v>
      </c>
      <c r="B38" s="2">
        <f>IF(Daten!B38&lt;B$58,1,IF(Daten!B38&lt;B$59,2,IF(Daten!B38&gt;=B$59,3)))</f>
        <v>3</v>
      </c>
      <c r="C38" s="2">
        <f>IF(Daten!C38&lt;C$58,1,IF(Daten!C38&lt;C$59,2,IF(Daten!C38&gt;=C$59,3)))</f>
        <v>1</v>
      </c>
      <c r="D38" s="2">
        <f>IF(Daten!D38&lt;D$58,1,IF(Daten!D38&lt;D$59,2,IF(Daten!D38&gt;=D$59,3)))</f>
        <v>3</v>
      </c>
      <c r="E38" s="2">
        <f>IF(Daten!E38&lt;E$58,1,IF(Daten!E38&lt;E$59,2,IF(Daten!E38&gt;=E$59,3)))</f>
        <v>1</v>
      </c>
      <c r="F38" s="2">
        <f>IF(Daten!F38&lt;F$58,1,IF(Daten!F38&lt;F$59,2,IF(Daten!F38&gt;=F$59,3)))</f>
        <v>1</v>
      </c>
      <c r="G38" s="2">
        <f>IF(Daten!G38&lt;G$58,1,IF(Daten!G38&lt;G$59,2,IF(Daten!G38&gt;=G$59,3)))</f>
        <v>2</v>
      </c>
      <c r="H38" s="2">
        <f>IF(Daten!H38&lt;H$58,1,IF(Daten!H38&lt;H$59,2,IF(Daten!H38&gt;=H$59,3)))</f>
        <v>1</v>
      </c>
      <c r="I38" s="2">
        <f>IF(Daten!I38&lt;I$58,1,IF(Daten!I38&lt;I$59,2,IF(Daten!I38&gt;=I$59,3)))</f>
        <v>1</v>
      </c>
      <c r="J38" s="2">
        <f>IF(Daten!J38&lt;J$58,1,IF(Daten!J38&lt;J$59,2,IF(Daten!J38&gt;=J$59,3)))</f>
        <v>2</v>
      </c>
      <c r="K38" s="2">
        <f>IF(Daten!K38&lt;K$58,1,IF(Daten!K38&lt;K$59,2,IF(Daten!K38&gt;=K$59,3)))</f>
        <v>3</v>
      </c>
      <c r="L38" s="2">
        <f>IF(Daten!L38&lt;L$58,1,IF(Daten!L38&lt;L$59,2,IF(Daten!L38&gt;=L$59,3)))</f>
        <v>1</v>
      </c>
    </row>
    <row r="39" spans="1:12" s="29" customFormat="1" x14ac:dyDescent="0.3">
      <c r="A39" s="2">
        <f t="shared" si="0"/>
        <v>36</v>
      </c>
      <c r="B39" s="2">
        <f>IF(Daten!B39&lt;B$58,1,IF(Daten!B39&lt;B$59,2,IF(Daten!B39&gt;=B$59,3)))</f>
        <v>2</v>
      </c>
      <c r="C39" s="2">
        <f>IF(Daten!C39&lt;C$58,1,IF(Daten!C39&lt;C$59,2,IF(Daten!C39&gt;=C$59,3)))</f>
        <v>2</v>
      </c>
      <c r="D39" s="2">
        <f>IF(Daten!D39&lt;D$58,1,IF(Daten!D39&lt;D$59,2,IF(Daten!D39&gt;=D$59,3)))</f>
        <v>2</v>
      </c>
      <c r="E39" s="2">
        <f>IF(Daten!E39&lt;E$58,1,IF(Daten!E39&lt;E$59,2,IF(Daten!E39&gt;=E$59,3)))</f>
        <v>2</v>
      </c>
      <c r="F39" s="2">
        <f>IF(Daten!F39&lt;F$58,1,IF(Daten!F39&lt;F$59,2,IF(Daten!F39&gt;=F$59,3)))</f>
        <v>3</v>
      </c>
      <c r="G39" s="2">
        <f>IF(Daten!G39&lt;G$58,1,IF(Daten!G39&lt;G$59,2,IF(Daten!G39&gt;=G$59,3)))</f>
        <v>3</v>
      </c>
      <c r="H39" s="2">
        <f>IF(Daten!H39&lt;H$58,1,IF(Daten!H39&lt;H$59,2,IF(Daten!H39&gt;=H$59,3)))</f>
        <v>3</v>
      </c>
      <c r="I39" s="2">
        <f>IF(Daten!I39&lt;I$58,1,IF(Daten!I39&lt;I$59,2,IF(Daten!I39&gt;=I$59,3)))</f>
        <v>3</v>
      </c>
      <c r="J39" s="2">
        <f>IF(Daten!J39&lt;J$58,1,IF(Daten!J39&lt;J$59,2,IF(Daten!J39&gt;=J$59,3)))</f>
        <v>3</v>
      </c>
      <c r="K39" s="2">
        <f>IF(Daten!K39&lt;K$58,1,IF(Daten!K39&lt;K$59,2,IF(Daten!K39&gt;=K$59,3)))</f>
        <v>3</v>
      </c>
      <c r="L39" s="2">
        <f>IF(Daten!L39&lt;L$58,1,IF(Daten!L39&lt;L$59,2,IF(Daten!L39&gt;=L$59,3)))</f>
        <v>3</v>
      </c>
    </row>
    <row r="40" spans="1:12" s="29" customFormat="1" x14ac:dyDescent="0.3">
      <c r="A40" s="2">
        <f t="shared" si="0"/>
        <v>37</v>
      </c>
      <c r="B40" s="2">
        <f>IF(Daten!B40&lt;B$58,1,IF(Daten!B40&lt;B$59,2,IF(Daten!B40&gt;=B$59,3)))</f>
        <v>2</v>
      </c>
      <c r="C40" s="2">
        <f>IF(Daten!C40&lt;C$58,1,IF(Daten!C40&lt;C$59,2,IF(Daten!C40&gt;=C$59,3)))</f>
        <v>2</v>
      </c>
      <c r="D40" s="2">
        <f>IF(Daten!D40&lt;D$58,1,IF(Daten!D40&lt;D$59,2,IF(Daten!D40&gt;=D$59,3)))</f>
        <v>1</v>
      </c>
      <c r="E40" s="2">
        <f>IF(Daten!E40&lt;E$58,1,IF(Daten!E40&lt;E$59,2,IF(Daten!E40&gt;=E$59,3)))</f>
        <v>3</v>
      </c>
      <c r="F40" s="2">
        <f>IF(Daten!F40&lt;F$58,1,IF(Daten!F40&lt;F$59,2,IF(Daten!F40&gt;=F$59,3)))</f>
        <v>1</v>
      </c>
      <c r="G40" s="2">
        <f>IF(Daten!G40&lt;G$58,1,IF(Daten!G40&lt;G$59,2,IF(Daten!G40&gt;=G$59,3)))</f>
        <v>1</v>
      </c>
      <c r="H40" s="2">
        <f>IF(Daten!H40&lt;H$58,1,IF(Daten!H40&lt;H$59,2,IF(Daten!H40&gt;=H$59,3)))</f>
        <v>1</v>
      </c>
      <c r="I40" s="2">
        <f>IF(Daten!I40&lt;I$58,1,IF(Daten!I40&lt;I$59,2,IF(Daten!I40&gt;=I$59,3)))</f>
        <v>1</v>
      </c>
      <c r="J40" s="2">
        <f>IF(Daten!J40&lt;J$58,1,IF(Daten!J40&lt;J$59,2,IF(Daten!J40&gt;=J$59,3)))</f>
        <v>1</v>
      </c>
      <c r="K40" s="2">
        <f>IF(Daten!K40&lt;K$58,1,IF(Daten!K40&lt;K$59,2,IF(Daten!K40&gt;=K$59,3)))</f>
        <v>1</v>
      </c>
      <c r="L40" s="2">
        <f>IF(Daten!L40&lt;L$58,1,IF(Daten!L40&lt;L$59,2,IF(Daten!L40&gt;=L$59,3)))</f>
        <v>1</v>
      </c>
    </row>
    <row r="41" spans="1:12" s="29" customFormat="1" x14ac:dyDescent="0.3">
      <c r="A41" s="2">
        <f t="shared" si="0"/>
        <v>38</v>
      </c>
      <c r="B41" s="2">
        <f>IF(Daten!B41&lt;B$58,1,IF(Daten!B41&lt;B$59,2,IF(Daten!B41&gt;=B$59,3)))</f>
        <v>1</v>
      </c>
      <c r="C41" s="2">
        <f>IF(Daten!C41&lt;C$58,1,IF(Daten!C41&lt;C$59,2,IF(Daten!C41&gt;=C$59,3)))</f>
        <v>1</v>
      </c>
      <c r="D41" s="2">
        <f>IF(Daten!D41&lt;D$58,1,IF(Daten!D41&lt;D$59,2,IF(Daten!D41&gt;=D$59,3)))</f>
        <v>2</v>
      </c>
      <c r="E41" s="2">
        <f>IF(Daten!E41&lt;E$58,1,IF(Daten!E41&lt;E$59,2,IF(Daten!E41&gt;=E$59,3)))</f>
        <v>1</v>
      </c>
      <c r="F41" s="2">
        <f>IF(Daten!F41&lt;F$58,1,IF(Daten!F41&lt;F$59,2,IF(Daten!F41&gt;=F$59,3)))</f>
        <v>1</v>
      </c>
      <c r="G41" s="2">
        <f>IF(Daten!G41&lt;G$58,1,IF(Daten!G41&lt;G$59,2,IF(Daten!G41&gt;=G$59,3)))</f>
        <v>2</v>
      </c>
      <c r="H41" s="2">
        <f>IF(Daten!H41&lt;H$58,1,IF(Daten!H41&lt;H$59,2,IF(Daten!H41&gt;=H$59,3)))</f>
        <v>1</v>
      </c>
      <c r="I41" s="2">
        <f>IF(Daten!I41&lt;I$58,1,IF(Daten!I41&lt;I$59,2,IF(Daten!I41&gt;=I$59,3)))</f>
        <v>3</v>
      </c>
      <c r="J41" s="2">
        <f>IF(Daten!J41&lt;J$58,1,IF(Daten!J41&lt;J$59,2,IF(Daten!J41&gt;=J$59,3)))</f>
        <v>2</v>
      </c>
      <c r="K41" s="2">
        <f>IF(Daten!K41&lt;K$58,1,IF(Daten!K41&lt;K$59,2,IF(Daten!K41&gt;=K$59,3)))</f>
        <v>2</v>
      </c>
      <c r="L41" s="2">
        <f>IF(Daten!L41&lt;L$58,1,IF(Daten!L41&lt;L$59,2,IF(Daten!L41&gt;=L$59,3)))</f>
        <v>2</v>
      </c>
    </row>
    <row r="42" spans="1:12" s="29" customFormat="1" x14ac:dyDescent="0.3">
      <c r="A42" s="2">
        <f t="shared" si="0"/>
        <v>39</v>
      </c>
      <c r="B42" s="2">
        <f>IF(Daten!B42&lt;B$58,1,IF(Daten!B42&lt;B$59,2,IF(Daten!B42&gt;=B$59,3)))</f>
        <v>2</v>
      </c>
      <c r="C42" s="2">
        <f>IF(Daten!C42&lt;C$58,1,IF(Daten!C42&lt;C$59,2,IF(Daten!C42&gt;=C$59,3)))</f>
        <v>1</v>
      </c>
      <c r="D42" s="2">
        <f>IF(Daten!D42&lt;D$58,1,IF(Daten!D42&lt;D$59,2,IF(Daten!D42&gt;=D$59,3)))</f>
        <v>2</v>
      </c>
      <c r="E42" s="2">
        <f>IF(Daten!E42&lt;E$58,1,IF(Daten!E42&lt;E$59,2,IF(Daten!E42&gt;=E$59,3)))</f>
        <v>1</v>
      </c>
      <c r="F42" s="2">
        <f>IF(Daten!F42&lt;F$58,1,IF(Daten!F42&lt;F$59,2,IF(Daten!F42&gt;=F$59,3)))</f>
        <v>1</v>
      </c>
      <c r="G42" s="2">
        <f>IF(Daten!G42&lt;G$58,1,IF(Daten!G42&lt;G$59,2,IF(Daten!G42&gt;=G$59,3)))</f>
        <v>1</v>
      </c>
      <c r="H42" s="2">
        <f>IF(Daten!H42&lt;H$58,1,IF(Daten!H42&lt;H$59,2,IF(Daten!H42&gt;=H$59,3)))</f>
        <v>3</v>
      </c>
      <c r="I42" s="2">
        <f>IF(Daten!I42&lt;I$58,1,IF(Daten!I42&lt;I$59,2,IF(Daten!I42&gt;=I$59,3)))</f>
        <v>2</v>
      </c>
      <c r="J42" s="2">
        <f>IF(Daten!J42&lt;J$58,1,IF(Daten!J42&lt;J$59,2,IF(Daten!J42&gt;=J$59,3)))</f>
        <v>1</v>
      </c>
      <c r="K42" s="2">
        <f>IF(Daten!K42&lt;K$58,1,IF(Daten!K42&lt;K$59,2,IF(Daten!K42&gt;=K$59,3)))</f>
        <v>1</v>
      </c>
      <c r="L42" s="2">
        <f>IF(Daten!L42&lt;L$58,1,IF(Daten!L42&lt;L$59,2,IF(Daten!L42&gt;=L$59,3)))</f>
        <v>3</v>
      </c>
    </row>
    <row r="43" spans="1:12" s="29" customFormat="1" x14ac:dyDescent="0.3">
      <c r="A43" s="2">
        <f t="shared" si="0"/>
        <v>40</v>
      </c>
      <c r="B43" s="2">
        <f>IF(Daten!B43&lt;B$58,1,IF(Daten!B43&lt;B$59,2,IF(Daten!B43&gt;=B$59,3)))</f>
        <v>3</v>
      </c>
      <c r="C43" s="2">
        <f>IF(Daten!C43&lt;C$58,1,IF(Daten!C43&lt;C$59,2,IF(Daten!C43&gt;=C$59,3)))</f>
        <v>1</v>
      </c>
      <c r="D43" s="2">
        <f>IF(Daten!D43&lt;D$58,1,IF(Daten!D43&lt;D$59,2,IF(Daten!D43&gt;=D$59,3)))</f>
        <v>3</v>
      </c>
      <c r="E43" s="2">
        <f>IF(Daten!E43&lt;E$58,1,IF(Daten!E43&lt;E$59,2,IF(Daten!E43&gt;=E$59,3)))</f>
        <v>1</v>
      </c>
      <c r="F43" s="2">
        <f>IF(Daten!F43&lt;F$58,1,IF(Daten!F43&lt;F$59,2,IF(Daten!F43&gt;=F$59,3)))</f>
        <v>1</v>
      </c>
      <c r="G43" s="2">
        <f>IF(Daten!G43&lt;G$58,1,IF(Daten!G43&lt;G$59,2,IF(Daten!G43&gt;=G$59,3)))</f>
        <v>2</v>
      </c>
      <c r="H43" s="2">
        <f>IF(Daten!H43&lt;H$58,1,IF(Daten!H43&lt;H$59,2,IF(Daten!H43&gt;=H$59,3)))</f>
        <v>3</v>
      </c>
      <c r="I43" s="2">
        <f>IF(Daten!I43&lt;I$58,1,IF(Daten!I43&lt;I$59,2,IF(Daten!I43&gt;=I$59,3)))</f>
        <v>2</v>
      </c>
      <c r="J43" s="2">
        <f>IF(Daten!J43&lt;J$58,1,IF(Daten!J43&lt;J$59,2,IF(Daten!J43&gt;=J$59,3)))</f>
        <v>1</v>
      </c>
      <c r="K43" s="2">
        <f>IF(Daten!K43&lt;K$58,1,IF(Daten!K43&lt;K$59,2,IF(Daten!K43&gt;=K$59,3)))</f>
        <v>2</v>
      </c>
      <c r="L43" s="2">
        <f>IF(Daten!L43&lt;L$58,1,IF(Daten!L43&lt;L$59,2,IF(Daten!L43&gt;=L$59,3)))</f>
        <v>1</v>
      </c>
    </row>
    <row r="44" spans="1:12" s="29" customFormat="1" x14ac:dyDescent="0.3">
      <c r="A44" s="2">
        <f t="shared" si="0"/>
        <v>41</v>
      </c>
      <c r="B44" s="2">
        <f>IF(Daten!B44&lt;B$58,1,IF(Daten!B44&lt;B$59,2,IF(Daten!B44&gt;=B$59,3)))</f>
        <v>2</v>
      </c>
      <c r="C44" s="2">
        <f>IF(Daten!C44&lt;C$58,1,IF(Daten!C44&lt;C$59,2,IF(Daten!C44&gt;=C$59,3)))</f>
        <v>3</v>
      </c>
      <c r="D44" s="2">
        <f>IF(Daten!D44&lt;D$58,1,IF(Daten!D44&lt;D$59,2,IF(Daten!D44&gt;=D$59,3)))</f>
        <v>3</v>
      </c>
      <c r="E44" s="2">
        <f>IF(Daten!E44&lt;E$58,1,IF(Daten!E44&lt;E$59,2,IF(Daten!E44&gt;=E$59,3)))</f>
        <v>3</v>
      </c>
      <c r="F44" s="2">
        <f>IF(Daten!F44&lt;F$58,1,IF(Daten!F44&lt;F$59,2,IF(Daten!F44&gt;=F$59,3)))</f>
        <v>3</v>
      </c>
      <c r="G44" s="2">
        <f>IF(Daten!G44&lt;G$58,1,IF(Daten!G44&lt;G$59,2,IF(Daten!G44&gt;=G$59,3)))</f>
        <v>1</v>
      </c>
      <c r="H44" s="2">
        <f>IF(Daten!H44&lt;H$58,1,IF(Daten!H44&lt;H$59,2,IF(Daten!H44&gt;=H$59,3)))</f>
        <v>3</v>
      </c>
      <c r="I44" s="2">
        <f>IF(Daten!I44&lt;I$58,1,IF(Daten!I44&lt;I$59,2,IF(Daten!I44&gt;=I$59,3)))</f>
        <v>1</v>
      </c>
      <c r="J44" s="2">
        <f>IF(Daten!J44&lt;J$58,1,IF(Daten!J44&lt;J$59,2,IF(Daten!J44&gt;=J$59,3)))</f>
        <v>3</v>
      </c>
      <c r="K44" s="2">
        <f>IF(Daten!K44&lt;K$58,1,IF(Daten!K44&lt;K$59,2,IF(Daten!K44&gt;=K$59,3)))</f>
        <v>2</v>
      </c>
      <c r="L44" s="2">
        <f>IF(Daten!L44&lt;L$58,1,IF(Daten!L44&lt;L$59,2,IF(Daten!L44&gt;=L$59,3)))</f>
        <v>1</v>
      </c>
    </row>
    <row r="45" spans="1:12" s="29" customFormat="1" x14ac:dyDescent="0.3">
      <c r="A45" s="2">
        <f t="shared" si="0"/>
        <v>42</v>
      </c>
      <c r="B45" s="2">
        <f>IF(Daten!B45&lt;B$58,1,IF(Daten!B45&lt;B$59,2,IF(Daten!B45&gt;=B$59,3)))</f>
        <v>1</v>
      </c>
      <c r="C45" s="2">
        <f>IF(Daten!C45&lt;C$58,1,IF(Daten!C45&lt;C$59,2,IF(Daten!C45&gt;=C$59,3)))</f>
        <v>3</v>
      </c>
      <c r="D45" s="2">
        <f>IF(Daten!D45&lt;D$58,1,IF(Daten!D45&lt;D$59,2,IF(Daten!D45&gt;=D$59,3)))</f>
        <v>3</v>
      </c>
      <c r="E45" s="2">
        <f>IF(Daten!E45&lt;E$58,1,IF(Daten!E45&lt;E$59,2,IF(Daten!E45&gt;=E$59,3)))</f>
        <v>2</v>
      </c>
      <c r="F45" s="2">
        <f>IF(Daten!F45&lt;F$58,1,IF(Daten!F45&lt;F$59,2,IF(Daten!F45&gt;=F$59,3)))</f>
        <v>3</v>
      </c>
      <c r="G45" s="2">
        <f>IF(Daten!G45&lt;G$58,1,IF(Daten!G45&lt;G$59,2,IF(Daten!G45&gt;=G$59,3)))</f>
        <v>2</v>
      </c>
      <c r="H45" s="2">
        <f>IF(Daten!H45&lt;H$58,1,IF(Daten!H45&lt;H$59,2,IF(Daten!H45&gt;=H$59,3)))</f>
        <v>3</v>
      </c>
      <c r="I45" s="2">
        <f>IF(Daten!I45&lt;I$58,1,IF(Daten!I45&lt;I$59,2,IF(Daten!I45&gt;=I$59,3)))</f>
        <v>3</v>
      </c>
      <c r="J45" s="2">
        <f>IF(Daten!J45&lt;J$58,1,IF(Daten!J45&lt;J$59,2,IF(Daten!J45&gt;=J$59,3)))</f>
        <v>2</v>
      </c>
      <c r="K45" s="2">
        <f>IF(Daten!K45&lt;K$58,1,IF(Daten!K45&lt;K$59,2,IF(Daten!K45&gt;=K$59,3)))</f>
        <v>2</v>
      </c>
      <c r="L45" s="2">
        <f>IF(Daten!L45&lt;L$58,1,IF(Daten!L45&lt;L$59,2,IF(Daten!L45&gt;=L$59,3)))</f>
        <v>2</v>
      </c>
    </row>
    <row r="46" spans="1:12" s="29" customFormat="1" x14ac:dyDescent="0.3">
      <c r="A46" s="2">
        <f t="shared" si="0"/>
        <v>43</v>
      </c>
      <c r="B46" s="2">
        <f>IF(Daten!B46&lt;B$58,1,IF(Daten!B46&lt;B$59,2,IF(Daten!B46&gt;=B$59,3)))</f>
        <v>1</v>
      </c>
      <c r="C46" s="2">
        <f>IF(Daten!C46&lt;C$58,1,IF(Daten!C46&lt;C$59,2,IF(Daten!C46&gt;=C$59,3)))</f>
        <v>1</v>
      </c>
      <c r="D46" s="2">
        <f>IF(Daten!D46&lt;D$58,1,IF(Daten!D46&lt;D$59,2,IF(Daten!D46&gt;=D$59,3)))</f>
        <v>2</v>
      </c>
      <c r="E46" s="2">
        <f>IF(Daten!E46&lt;E$58,1,IF(Daten!E46&lt;E$59,2,IF(Daten!E46&gt;=E$59,3)))</f>
        <v>3</v>
      </c>
      <c r="F46" s="2">
        <f>IF(Daten!F46&lt;F$58,1,IF(Daten!F46&lt;F$59,2,IF(Daten!F46&gt;=F$59,3)))</f>
        <v>2</v>
      </c>
      <c r="G46" s="2">
        <f>IF(Daten!G46&lt;G$58,1,IF(Daten!G46&lt;G$59,2,IF(Daten!G46&gt;=G$59,3)))</f>
        <v>2</v>
      </c>
      <c r="H46" s="2">
        <f>IF(Daten!H46&lt;H$58,1,IF(Daten!H46&lt;H$59,2,IF(Daten!H46&gt;=H$59,3)))</f>
        <v>1</v>
      </c>
      <c r="I46" s="2">
        <f>IF(Daten!I46&lt;I$58,1,IF(Daten!I46&lt;I$59,2,IF(Daten!I46&gt;=I$59,3)))</f>
        <v>2</v>
      </c>
      <c r="J46" s="2">
        <f>IF(Daten!J46&lt;J$58,1,IF(Daten!J46&lt;J$59,2,IF(Daten!J46&gt;=J$59,3)))</f>
        <v>2</v>
      </c>
      <c r="K46" s="2">
        <f>IF(Daten!K46&lt;K$58,1,IF(Daten!K46&lt;K$59,2,IF(Daten!K46&gt;=K$59,3)))</f>
        <v>2</v>
      </c>
      <c r="L46" s="2">
        <f>IF(Daten!L46&lt;L$58,1,IF(Daten!L46&lt;L$59,2,IF(Daten!L46&gt;=L$59,3)))</f>
        <v>3</v>
      </c>
    </row>
    <row r="47" spans="1:12" s="29" customFormat="1" x14ac:dyDescent="0.3">
      <c r="A47" s="2">
        <f t="shared" si="0"/>
        <v>44</v>
      </c>
      <c r="B47" s="2">
        <f>IF(Daten!B47&lt;B$58,1,IF(Daten!B47&lt;B$59,2,IF(Daten!B47&gt;=B$59,3)))</f>
        <v>1</v>
      </c>
      <c r="C47" s="2">
        <f>IF(Daten!C47&lt;C$58,1,IF(Daten!C47&lt;C$59,2,IF(Daten!C47&gt;=C$59,3)))</f>
        <v>3</v>
      </c>
      <c r="D47" s="2">
        <f>IF(Daten!D47&lt;D$58,1,IF(Daten!D47&lt;D$59,2,IF(Daten!D47&gt;=D$59,3)))</f>
        <v>3</v>
      </c>
      <c r="E47" s="2">
        <f>IF(Daten!E47&lt;E$58,1,IF(Daten!E47&lt;E$59,2,IF(Daten!E47&gt;=E$59,3)))</f>
        <v>2</v>
      </c>
      <c r="F47" s="2">
        <f>IF(Daten!F47&lt;F$58,1,IF(Daten!F47&lt;F$59,2,IF(Daten!F47&gt;=F$59,3)))</f>
        <v>2</v>
      </c>
      <c r="G47" s="2">
        <f>IF(Daten!G47&lt;G$58,1,IF(Daten!G47&lt;G$59,2,IF(Daten!G47&gt;=G$59,3)))</f>
        <v>2</v>
      </c>
      <c r="H47" s="2">
        <f>IF(Daten!H47&lt;H$58,1,IF(Daten!H47&lt;H$59,2,IF(Daten!H47&gt;=H$59,3)))</f>
        <v>3</v>
      </c>
      <c r="I47" s="2">
        <f>IF(Daten!I47&lt;I$58,1,IF(Daten!I47&lt;I$59,2,IF(Daten!I47&gt;=I$59,3)))</f>
        <v>2</v>
      </c>
      <c r="J47" s="2">
        <f>IF(Daten!J47&lt;J$58,1,IF(Daten!J47&lt;J$59,2,IF(Daten!J47&gt;=J$59,3)))</f>
        <v>3</v>
      </c>
      <c r="K47" s="2">
        <f>IF(Daten!K47&lt;K$58,1,IF(Daten!K47&lt;K$59,2,IF(Daten!K47&gt;=K$59,3)))</f>
        <v>2</v>
      </c>
      <c r="L47" s="2">
        <f>IF(Daten!L47&lt;L$58,1,IF(Daten!L47&lt;L$59,2,IF(Daten!L47&gt;=L$59,3)))</f>
        <v>3</v>
      </c>
    </row>
    <row r="48" spans="1:12" s="29" customFormat="1" x14ac:dyDescent="0.3">
      <c r="A48" s="2">
        <f t="shared" si="0"/>
        <v>45</v>
      </c>
      <c r="B48" s="2">
        <f>IF(Daten!B48&lt;B$58,1,IF(Daten!B48&lt;B$59,2,IF(Daten!B48&gt;=B$59,3)))</f>
        <v>2</v>
      </c>
      <c r="C48" s="2">
        <f>IF(Daten!C48&lt;C$58,1,IF(Daten!C48&lt;C$59,2,IF(Daten!C48&gt;=C$59,3)))</f>
        <v>1</v>
      </c>
      <c r="D48" s="2">
        <f>IF(Daten!D48&lt;D$58,1,IF(Daten!D48&lt;D$59,2,IF(Daten!D48&gt;=D$59,3)))</f>
        <v>1</v>
      </c>
      <c r="E48" s="2">
        <f>IF(Daten!E48&lt;E$58,1,IF(Daten!E48&lt;E$59,2,IF(Daten!E48&gt;=E$59,3)))</f>
        <v>2</v>
      </c>
      <c r="F48" s="2">
        <f>IF(Daten!F48&lt;F$58,1,IF(Daten!F48&lt;F$59,2,IF(Daten!F48&gt;=F$59,3)))</f>
        <v>1</v>
      </c>
      <c r="G48" s="2">
        <f>IF(Daten!G48&lt;G$58,1,IF(Daten!G48&lt;G$59,2,IF(Daten!G48&gt;=G$59,3)))</f>
        <v>2</v>
      </c>
      <c r="H48" s="2">
        <f>IF(Daten!H48&lt;H$58,1,IF(Daten!H48&lt;H$59,2,IF(Daten!H48&gt;=H$59,3)))</f>
        <v>2</v>
      </c>
      <c r="I48" s="2">
        <f>IF(Daten!I48&lt;I$58,1,IF(Daten!I48&lt;I$59,2,IF(Daten!I48&gt;=I$59,3)))</f>
        <v>3</v>
      </c>
      <c r="J48" s="2">
        <f>IF(Daten!J48&lt;J$58,1,IF(Daten!J48&lt;J$59,2,IF(Daten!J48&gt;=J$59,3)))</f>
        <v>2</v>
      </c>
      <c r="K48" s="2">
        <f>IF(Daten!K48&lt;K$58,1,IF(Daten!K48&lt;K$59,2,IF(Daten!K48&gt;=K$59,3)))</f>
        <v>2</v>
      </c>
      <c r="L48" s="2">
        <f>IF(Daten!L48&lt;L$58,1,IF(Daten!L48&lt;L$59,2,IF(Daten!L48&gt;=L$59,3)))</f>
        <v>1</v>
      </c>
    </row>
    <row r="49" spans="1:15" s="29" customFormat="1" x14ac:dyDescent="0.3">
      <c r="A49" s="2">
        <f t="shared" si="0"/>
        <v>46</v>
      </c>
      <c r="B49" s="2">
        <f>IF(Daten!B49&lt;B$58,1,IF(Daten!B49&lt;B$59,2,IF(Daten!B49&gt;=B$59,3)))</f>
        <v>1</v>
      </c>
      <c r="C49" s="2">
        <f>IF(Daten!C49&lt;C$58,1,IF(Daten!C49&lt;C$59,2,IF(Daten!C49&gt;=C$59,3)))</f>
        <v>2</v>
      </c>
      <c r="D49" s="2">
        <f>IF(Daten!D49&lt;D$58,1,IF(Daten!D49&lt;D$59,2,IF(Daten!D49&gt;=D$59,3)))</f>
        <v>3</v>
      </c>
      <c r="E49" s="2">
        <f>IF(Daten!E49&lt;E$58,1,IF(Daten!E49&lt;E$59,2,IF(Daten!E49&gt;=E$59,3)))</f>
        <v>3</v>
      </c>
      <c r="F49" s="2">
        <f>IF(Daten!F49&lt;F$58,1,IF(Daten!F49&lt;F$59,2,IF(Daten!F49&gt;=F$59,3)))</f>
        <v>3</v>
      </c>
      <c r="G49" s="2">
        <f>IF(Daten!G49&lt;G$58,1,IF(Daten!G49&lt;G$59,2,IF(Daten!G49&gt;=G$59,3)))</f>
        <v>1</v>
      </c>
      <c r="H49" s="2">
        <f>IF(Daten!H49&lt;H$58,1,IF(Daten!H49&lt;H$59,2,IF(Daten!H49&gt;=H$59,3)))</f>
        <v>1</v>
      </c>
      <c r="I49" s="2">
        <f>IF(Daten!I49&lt;I$58,1,IF(Daten!I49&lt;I$59,2,IF(Daten!I49&gt;=I$59,3)))</f>
        <v>3</v>
      </c>
      <c r="J49" s="2">
        <f>IF(Daten!J49&lt;J$58,1,IF(Daten!J49&lt;J$59,2,IF(Daten!J49&gt;=J$59,3)))</f>
        <v>1</v>
      </c>
      <c r="K49" s="2">
        <f>IF(Daten!K49&lt;K$58,1,IF(Daten!K49&lt;K$59,2,IF(Daten!K49&gt;=K$59,3)))</f>
        <v>3</v>
      </c>
      <c r="L49" s="2">
        <f>IF(Daten!L49&lt;L$58,1,IF(Daten!L49&lt;L$59,2,IF(Daten!L49&gt;=L$59,3)))</f>
        <v>2</v>
      </c>
    </row>
    <row r="50" spans="1:15" s="29" customFormat="1" x14ac:dyDescent="0.3">
      <c r="A50" s="2">
        <f t="shared" si="0"/>
        <v>47</v>
      </c>
      <c r="B50" s="2">
        <f>IF(Daten!B50&lt;B$58,1,IF(Daten!B50&lt;B$59,2,IF(Daten!B50&gt;=B$59,3)))</f>
        <v>3</v>
      </c>
      <c r="C50" s="2">
        <f>IF(Daten!C50&lt;C$58,1,IF(Daten!C50&lt;C$59,2,IF(Daten!C50&gt;=C$59,3)))</f>
        <v>3</v>
      </c>
      <c r="D50" s="2">
        <f>IF(Daten!D50&lt;D$58,1,IF(Daten!D50&lt;D$59,2,IF(Daten!D50&gt;=D$59,3)))</f>
        <v>3</v>
      </c>
      <c r="E50" s="2">
        <f>IF(Daten!E50&lt;E$58,1,IF(Daten!E50&lt;E$59,2,IF(Daten!E50&gt;=E$59,3)))</f>
        <v>3</v>
      </c>
      <c r="F50" s="2">
        <f>IF(Daten!F50&lt;F$58,1,IF(Daten!F50&lt;F$59,2,IF(Daten!F50&gt;=F$59,3)))</f>
        <v>2</v>
      </c>
      <c r="G50" s="2">
        <f>IF(Daten!G50&lt;G$58,1,IF(Daten!G50&lt;G$59,2,IF(Daten!G50&gt;=G$59,3)))</f>
        <v>3</v>
      </c>
      <c r="H50" s="2">
        <f>IF(Daten!H50&lt;H$58,1,IF(Daten!H50&lt;H$59,2,IF(Daten!H50&gt;=H$59,3)))</f>
        <v>3</v>
      </c>
      <c r="I50" s="2">
        <f>IF(Daten!I50&lt;I$58,1,IF(Daten!I50&lt;I$59,2,IF(Daten!I50&gt;=I$59,3)))</f>
        <v>3</v>
      </c>
      <c r="J50" s="2">
        <f>IF(Daten!J50&lt;J$58,1,IF(Daten!J50&lt;J$59,2,IF(Daten!J50&gt;=J$59,3)))</f>
        <v>3</v>
      </c>
      <c r="K50" s="2">
        <f>IF(Daten!K50&lt;K$58,1,IF(Daten!K50&lt;K$59,2,IF(Daten!K50&gt;=K$59,3)))</f>
        <v>3</v>
      </c>
      <c r="L50" s="2">
        <f>IF(Daten!L50&lt;L$58,1,IF(Daten!L50&lt;L$59,2,IF(Daten!L50&gt;=L$59,3)))</f>
        <v>3</v>
      </c>
    </row>
    <row r="51" spans="1:15" s="29" customFormat="1" x14ac:dyDescent="0.3">
      <c r="A51" s="2">
        <f t="shared" si="0"/>
        <v>48</v>
      </c>
      <c r="B51" s="2">
        <f>IF(Daten!B51&lt;B$58,1,IF(Daten!B51&lt;B$59,2,IF(Daten!B51&gt;=B$59,3)))</f>
        <v>3</v>
      </c>
      <c r="C51" s="2">
        <f>IF(Daten!C51&lt;C$58,1,IF(Daten!C51&lt;C$59,2,IF(Daten!C51&gt;=C$59,3)))</f>
        <v>2</v>
      </c>
      <c r="D51" s="2">
        <f>IF(Daten!D51&lt;D$58,1,IF(Daten!D51&lt;D$59,2,IF(Daten!D51&gt;=D$59,3)))</f>
        <v>3</v>
      </c>
      <c r="E51" s="2">
        <f>IF(Daten!E51&lt;E$58,1,IF(Daten!E51&lt;E$59,2,IF(Daten!E51&gt;=E$59,3)))</f>
        <v>3</v>
      </c>
      <c r="F51" s="2">
        <f>IF(Daten!F51&lt;F$58,1,IF(Daten!F51&lt;F$59,2,IF(Daten!F51&gt;=F$59,3)))</f>
        <v>3</v>
      </c>
      <c r="G51" s="2">
        <f>IF(Daten!G51&lt;G$58,1,IF(Daten!G51&lt;G$59,2,IF(Daten!G51&gt;=G$59,3)))</f>
        <v>2</v>
      </c>
      <c r="H51" s="2">
        <f>IF(Daten!H51&lt;H$58,1,IF(Daten!H51&lt;H$59,2,IF(Daten!H51&gt;=H$59,3)))</f>
        <v>1</v>
      </c>
      <c r="I51" s="2">
        <f>IF(Daten!I51&lt;I$58,1,IF(Daten!I51&lt;I$59,2,IF(Daten!I51&gt;=I$59,3)))</f>
        <v>2</v>
      </c>
      <c r="J51" s="2">
        <f>IF(Daten!J51&lt;J$58,1,IF(Daten!J51&lt;J$59,2,IF(Daten!J51&gt;=J$59,3)))</f>
        <v>2</v>
      </c>
      <c r="K51" s="2">
        <f>IF(Daten!K51&lt;K$58,1,IF(Daten!K51&lt;K$59,2,IF(Daten!K51&gt;=K$59,3)))</f>
        <v>3</v>
      </c>
      <c r="L51" s="2">
        <f>IF(Daten!L51&lt;L$58,1,IF(Daten!L51&lt;L$59,2,IF(Daten!L51&gt;=L$59,3)))</f>
        <v>2</v>
      </c>
    </row>
    <row r="52" spans="1:15" s="29" customFormat="1" x14ac:dyDescent="0.3">
      <c r="A52" s="2">
        <f t="shared" si="0"/>
        <v>49</v>
      </c>
      <c r="B52" s="2">
        <f>IF(Daten!B52&lt;B$58,1,IF(Daten!B52&lt;B$59,2,IF(Daten!B52&gt;=B$59,3)))</f>
        <v>3</v>
      </c>
      <c r="C52" s="2">
        <f>IF(Daten!C52&lt;C$58,1,IF(Daten!C52&lt;C$59,2,IF(Daten!C52&gt;=C$59,3)))</f>
        <v>3</v>
      </c>
      <c r="D52" s="2">
        <f>IF(Daten!D52&lt;D$58,1,IF(Daten!D52&lt;D$59,2,IF(Daten!D52&gt;=D$59,3)))</f>
        <v>2</v>
      </c>
      <c r="E52" s="2">
        <f>IF(Daten!E52&lt;E$58,1,IF(Daten!E52&lt;E$59,2,IF(Daten!E52&gt;=E$59,3)))</f>
        <v>3</v>
      </c>
      <c r="F52" s="2">
        <f>IF(Daten!F52&lt;F$58,1,IF(Daten!F52&lt;F$59,2,IF(Daten!F52&gt;=F$59,3)))</f>
        <v>2</v>
      </c>
      <c r="G52" s="2">
        <f>IF(Daten!G52&lt;G$58,1,IF(Daten!G52&lt;G$59,2,IF(Daten!G52&gt;=G$59,3)))</f>
        <v>1</v>
      </c>
      <c r="H52" s="2">
        <f>IF(Daten!H52&lt;H$58,1,IF(Daten!H52&lt;H$59,2,IF(Daten!H52&gt;=H$59,3)))</f>
        <v>1</v>
      </c>
      <c r="I52" s="2">
        <f>IF(Daten!I52&lt;I$58,1,IF(Daten!I52&lt;I$59,2,IF(Daten!I52&gt;=I$59,3)))</f>
        <v>3</v>
      </c>
      <c r="J52" s="2">
        <f>IF(Daten!J52&lt;J$58,1,IF(Daten!J52&lt;J$59,2,IF(Daten!J52&gt;=J$59,3)))</f>
        <v>3</v>
      </c>
      <c r="K52" s="2">
        <f>IF(Daten!K52&lt;K$58,1,IF(Daten!K52&lt;K$59,2,IF(Daten!K52&gt;=K$59,3)))</f>
        <v>2</v>
      </c>
      <c r="L52" s="2">
        <f>IF(Daten!L52&lt;L$58,1,IF(Daten!L52&lt;L$59,2,IF(Daten!L52&gt;=L$59,3)))</f>
        <v>2</v>
      </c>
    </row>
    <row r="53" spans="1:15" s="29" customFormat="1" x14ac:dyDescent="0.3">
      <c r="A53" s="2">
        <f t="shared" si="0"/>
        <v>50</v>
      </c>
      <c r="B53" s="2">
        <f>IF(Daten!B53&lt;B$58,1,IF(Daten!B53&lt;B$59,2,IF(Daten!B53&gt;=B$59,3)))</f>
        <v>2</v>
      </c>
      <c r="C53" s="2">
        <f>IF(Daten!C53&lt;C$58,1,IF(Daten!C53&lt;C$59,2,IF(Daten!C53&gt;=C$59,3)))</f>
        <v>3</v>
      </c>
      <c r="D53" s="2">
        <f>IF(Daten!D53&lt;D$58,1,IF(Daten!D53&lt;D$59,2,IF(Daten!D53&gt;=D$59,3)))</f>
        <v>2</v>
      </c>
      <c r="E53" s="2">
        <f>IF(Daten!E53&lt;E$58,1,IF(Daten!E53&lt;E$59,2,IF(Daten!E53&gt;=E$59,3)))</f>
        <v>3</v>
      </c>
      <c r="F53" s="2">
        <f>IF(Daten!F53&lt;F$58,1,IF(Daten!F53&lt;F$59,2,IF(Daten!F53&gt;=F$59,3)))</f>
        <v>3</v>
      </c>
      <c r="G53" s="2">
        <f>IF(Daten!G53&lt;G$58,1,IF(Daten!G53&lt;G$59,2,IF(Daten!G53&gt;=G$59,3)))</f>
        <v>3</v>
      </c>
      <c r="H53" s="2">
        <f>IF(Daten!H53&lt;H$58,1,IF(Daten!H53&lt;H$59,2,IF(Daten!H53&gt;=H$59,3)))</f>
        <v>2</v>
      </c>
      <c r="I53" s="2">
        <f>IF(Daten!I53&lt;I$58,1,IF(Daten!I53&lt;I$59,2,IF(Daten!I53&gt;=I$59,3)))</f>
        <v>3</v>
      </c>
      <c r="J53" s="2">
        <f>IF(Daten!J53&lt;J$58,1,IF(Daten!J53&lt;J$59,2,IF(Daten!J53&gt;=J$59,3)))</f>
        <v>3</v>
      </c>
      <c r="K53" s="2">
        <f>IF(Daten!K53&lt;K$58,1,IF(Daten!K53&lt;K$59,2,IF(Daten!K53&gt;=K$59,3)))</f>
        <v>2</v>
      </c>
      <c r="L53" s="2">
        <f>IF(Daten!L53&lt;L$58,1,IF(Daten!L53&lt;L$59,2,IF(Daten!L53&gt;=L$59,3)))</f>
        <v>2</v>
      </c>
    </row>
    <row r="54" spans="1:15" s="29" customFormat="1" x14ac:dyDescent="0.3">
      <c r="A54" s="2">
        <f t="shared" si="0"/>
        <v>51</v>
      </c>
      <c r="B54" s="2">
        <f>IF(Daten!B54&lt;B$58,1,IF(Daten!B54&lt;B$59,2,IF(Daten!B54&gt;=B$59,3)))</f>
        <v>1</v>
      </c>
      <c r="C54" s="2">
        <f>IF(Daten!C54&lt;C$58,1,IF(Daten!C54&lt;C$59,2,IF(Daten!C54&gt;=C$59,3)))</f>
        <v>2</v>
      </c>
      <c r="D54" s="2">
        <f>IF(Daten!D54&lt;D$58,1,IF(Daten!D54&lt;D$59,2,IF(Daten!D54&gt;=D$59,3)))</f>
        <v>3</v>
      </c>
      <c r="E54" s="2">
        <f>IF(Daten!E54&lt;E$58,1,IF(Daten!E54&lt;E$59,2,IF(Daten!E54&gt;=E$59,3)))</f>
        <v>3</v>
      </c>
      <c r="F54" s="2">
        <f>IF(Daten!F54&lt;F$58,1,IF(Daten!F54&lt;F$59,2,IF(Daten!F54&gt;=F$59,3)))</f>
        <v>1</v>
      </c>
      <c r="G54" s="2">
        <f>IF(Daten!G54&lt;G$58,1,IF(Daten!G54&lt;G$59,2,IF(Daten!G54&gt;=G$59,3)))</f>
        <v>2</v>
      </c>
      <c r="H54" s="2">
        <f>IF(Daten!H54&lt;H$58,1,IF(Daten!H54&lt;H$59,2,IF(Daten!H54&gt;=H$59,3)))</f>
        <v>2</v>
      </c>
      <c r="I54" s="2">
        <f>IF(Daten!I54&lt;I$58,1,IF(Daten!I54&lt;I$59,2,IF(Daten!I54&gt;=I$59,3)))</f>
        <v>3</v>
      </c>
      <c r="J54" s="2">
        <f>IF(Daten!J54&lt;J$58,1,IF(Daten!J54&lt;J$59,2,IF(Daten!J54&gt;=J$59,3)))</f>
        <v>1</v>
      </c>
      <c r="K54" s="2">
        <f>IF(Daten!K54&lt;K$58,1,IF(Daten!K54&lt;K$59,2,IF(Daten!K54&gt;=K$59,3)))</f>
        <v>2</v>
      </c>
      <c r="L54" s="2">
        <f>IF(Daten!L54&lt;L$58,1,IF(Daten!L54&lt;L$59,2,IF(Daten!L54&gt;=L$59,3)))</f>
        <v>2</v>
      </c>
    </row>
    <row r="55" spans="1:15" s="29" customFormat="1" x14ac:dyDescent="0.3">
      <c r="A55" s="2">
        <f t="shared" si="0"/>
        <v>52</v>
      </c>
      <c r="B55" s="2">
        <f>IF(Daten!B55&lt;B$58,1,IF(Daten!B55&lt;B$59,2,IF(Daten!B55&gt;=B$59,3)))</f>
        <v>2</v>
      </c>
      <c r="C55" s="2">
        <f>IF(Daten!C55&lt;C$58,1,IF(Daten!C55&lt;C$59,2,IF(Daten!C55&gt;=C$59,3)))</f>
        <v>1</v>
      </c>
      <c r="D55" s="2">
        <f>IF(Daten!D55&lt;D$58,1,IF(Daten!D55&lt;D$59,2,IF(Daten!D55&gt;=D$59,3)))</f>
        <v>1</v>
      </c>
      <c r="E55" s="2">
        <f>IF(Daten!E55&lt;E$58,1,IF(Daten!E55&lt;E$59,2,IF(Daten!E55&gt;=E$59,3)))</f>
        <v>2</v>
      </c>
      <c r="F55" s="2">
        <f>IF(Daten!F55&lt;F$58,1,IF(Daten!F55&lt;F$59,2,IF(Daten!F55&gt;=F$59,3)))</f>
        <v>2</v>
      </c>
      <c r="G55" s="2">
        <f>IF(Daten!G55&lt;G$58,1,IF(Daten!G55&lt;G$59,2,IF(Daten!G55&gt;=G$59,3)))</f>
        <v>1</v>
      </c>
      <c r="H55" s="2">
        <f>IF(Daten!H55&lt;H$58,1,IF(Daten!H55&lt;H$59,2,IF(Daten!H55&gt;=H$59,3)))</f>
        <v>1</v>
      </c>
      <c r="I55" s="2">
        <f>IF(Daten!I55&lt;I$58,1,IF(Daten!I55&lt;I$59,2,IF(Daten!I55&gt;=I$59,3)))</f>
        <v>2</v>
      </c>
      <c r="J55" s="2">
        <f>IF(Daten!J55&lt;J$58,1,IF(Daten!J55&lt;J$59,2,IF(Daten!J55&gt;=J$59,3)))</f>
        <v>1</v>
      </c>
      <c r="K55" s="2">
        <f>IF(Daten!K55&lt;K$58,1,IF(Daten!K55&lt;K$59,2,IF(Daten!K55&gt;=K$59,3)))</f>
        <v>2</v>
      </c>
      <c r="L55" s="2">
        <f>IF(Daten!L55&lt;L$58,1,IF(Daten!L55&lt;L$59,2,IF(Daten!L55&gt;=L$59,3)))</f>
        <v>1</v>
      </c>
    </row>
    <row r="56" spans="1:15" x14ac:dyDescent="0.3">
      <c r="A56" s="3">
        <f t="shared" si="0"/>
        <v>53</v>
      </c>
      <c r="B56" s="3">
        <f>IF(Daten!B56&lt;B$58,1,IF(Daten!B56&lt;B$59,2,IF(Daten!B56&gt;=B$59,3)))</f>
        <v>2</v>
      </c>
      <c r="C56" s="3">
        <f>IF(Daten!C56&lt;C$58,1,IF(Daten!C56&lt;C$59,2,IF(Daten!C56&gt;=C$59,3)))</f>
        <v>1</v>
      </c>
      <c r="D56" s="3">
        <f>IF(Daten!D56&lt;D$58,1,IF(Daten!D56&lt;D$59,2,IF(Daten!D56&gt;=D$59,3)))</f>
        <v>1</v>
      </c>
      <c r="E56" s="3">
        <f>IF(Daten!E56&lt;E$58,1,IF(Daten!E56&lt;E$59,2,IF(Daten!E56&gt;=E$59,3)))</f>
        <v>2</v>
      </c>
      <c r="F56" s="3">
        <f>IF(Daten!F56&lt;F$58,1,IF(Daten!F56&lt;F$59,2,IF(Daten!F56&gt;=F$59,3)))</f>
        <v>2</v>
      </c>
      <c r="G56" s="3">
        <f>IF(Daten!G56&lt;G$58,1,IF(Daten!G56&lt;G$59,2,IF(Daten!G56&gt;=G$59,3)))</f>
        <v>1</v>
      </c>
      <c r="H56" s="3">
        <f>IF(Daten!H56&lt;H$58,1,IF(Daten!H56&lt;H$59,2,IF(Daten!H56&gt;=H$59,3)))</f>
        <v>1</v>
      </c>
      <c r="I56" s="3">
        <f>IF(Daten!I56&lt;I$58,1,IF(Daten!I56&lt;I$59,2,IF(Daten!I56&gt;=I$59,3)))</f>
        <v>2</v>
      </c>
      <c r="J56" s="3">
        <f>IF(Daten!J56&lt;J$58,1,IF(Daten!J56&lt;J$59,2,IF(Daten!J56&gt;=J$59,3)))</f>
        <v>1</v>
      </c>
      <c r="K56" s="3">
        <f>IF(Daten!K56&lt;K$58,1,IF(Daten!K56&lt;K$59,2,IF(Daten!K56&gt;=K$59,3)))</f>
        <v>2</v>
      </c>
      <c r="L56" s="3">
        <f>IF(Daten!L56&lt;L$58,1,IF(Daten!L56&lt;L$59,2,IF(Daten!L56&gt;=L$59,3)))</f>
        <v>1</v>
      </c>
    </row>
    <row r="57" spans="1:15" x14ac:dyDescent="0.3">
      <c r="A57" s="1" t="s">
        <v>28</v>
      </c>
      <c r="B57" s="38">
        <v>11</v>
      </c>
      <c r="C57" s="38">
        <v>13</v>
      </c>
      <c r="D57" s="38">
        <v>6</v>
      </c>
      <c r="E57" s="38">
        <v>6</v>
      </c>
      <c r="F57" s="38">
        <v>21</v>
      </c>
      <c r="G57" s="38">
        <v>7</v>
      </c>
      <c r="H57" s="38">
        <v>22</v>
      </c>
      <c r="I57" s="38">
        <v>11</v>
      </c>
      <c r="J57" s="38">
        <v>18</v>
      </c>
      <c r="K57" s="38">
        <v>6</v>
      </c>
      <c r="L57" s="38">
        <v>12</v>
      </c>
      <c r="M57" s="2"/>
    </row>
    <row r="58" spans="1:15" x14ac:dyDescent="0.3">
      <c r="A58" s="1" t="s">
        <v>18</v>
      </c>
      <c r="B58" s="26">
        <f>_xlfn.PERCENTILE.EXC(Daten!B4:B56,0.27)</f>
        <v>5</v>
      </c>
      <c r="C58" s="26">
        <f>_xlfn.PERCENTILE.EXC(Daten!C4:C56,0.33)</f>
        <v>3.5</v>
      </c>
      <c r="D58" s="26">
        <f>_xlfn.PERCENTILE.EXC(Daten!D4:D56,0.33)</f>
        <v>5</v>
      </c>
      <c r="E58" s="26">
        <f>_xlfn.PERCENTILE.EXC(Daten!E4:E56,0.33)</f>
        <v>5</v>
      </c>
      <c r="F58" s="26">
        <f>_xlfn.PERCENTILE.EXC(Daten!F4:F56,0.33)</f>
        <v>14.91</v>
      </c>
      <c r="G58" s="26">
        <f>_xlfn.PERCENTILE.EXC(Daten!G4:G56,0.33)</f>
        <v>2.8200000000000003</v>
      </c>
      <c r="H58" s="26">
        <f>_xlfn.PERCENTILE.EXC(Daten!H4:H56,0.33)</f>
        <v>16</v>
      </c>
      <c r="I58" s="26">
        <f>_xlfn.PERCENTILE.EXC(Daten!I4:I56,0.33)</f>
        <v>4</v>
      </c>
      <c r="J58" s="26">
        <f>_xlfn.PERCENTILE.EXC(Daten!J4:J56,0.33)</f>
        <v>10.91</v>
      </c>
      <c r="K58" s="26">
        <f>_xlfn.PERCENTILE.EXC(Daten!K4:K56,0.33)</f>
        <v>3</v>
      </c>
      <c r="L58" s="26">
        <f>_xlfn.PERCENTILE.EXC(Daten!L4:L56,0.33)</f>
        <v>9</v>
      </c>
    </row>
    <row r="59" spans="1:15" x14ac:dyDescent="0.3">
      <c r="A59" s="1" t="s">
        <v>17</v>
      </c>
      <c r="B59" s="26">
        <f>_xlfn.PERCENTILE.EXC(Daten!B5:B56,0.73)</f>
        <v>7</v>
      </c>
      <c r="C59" s="26">
        <f>_xlfn.PERCENTILE.EXC(Daten!C5:C56,0.66)</f>
        <v>7.5</v>
      </c>
      <c r="D59" s="26">
        <f>_xlfn.PERCENTILE.EXC(Daten!D5:D56,0.66)</f>
        <v>6</v>
      </c>
      <c r="E59" s="26">
        <f>_xlfn.PERCENTILE.EXC(Daten!E5:E56,0.66)</f>
        <v>6</v>
      </c>
      <c r="F59" s="26">
        <f>_xlfn.PERCENTILE.EXC(Daten!F5:F56,0.66)</f>
        <v>18</v>
      </c>
      <c r="G59" s="26">
        <f>_xlfn.PERCENTILE.EXC(Daten!G5:G56,0.66)</f>
        <v>4.990000000000002</v>
      </c>
      <c r="H59" s="26">
        <f>_xlfn.PERCENTILE.EXC(Daten!H5:H56,0.66)</f>
        <v>18</v>
      </c>
      <c r="I59" s="26">
        <f>_xlfn.PERCENTILE.EXC(Daten!I5:I56,0.66)</f>
        <v>8</v>
      </c>
      <c r="J59" s="26">
        <f>_xlfn.PERCENTILE.EXC(Daten!J5:J56,0.66)</f>
        <v>15</v>
      </c>
      <c r="K59" s="26">
        <f>_xlfn.PERCENTILE.EXC(Daten!K5:K56,0.66)</f>
        <v>5</v>
      </c>
      <c r="L59" s="26">
        <f>_xlfn.PERCENTILE.EXC(Daten!L5:L56,0.66)</f>
        <v>12</v>
      </c>
    </row>
    <row r="60" spans="1:15" x14ac:dyDescent="0.3">
      <c r="A60" s="1" t="s">
        <v>20</v>
      </c>
      <c r="B60" s="5">
        <f>(SUMIF(B$4:B$56,$O60,Daten!B$4:B$56))/(COUNTIF(B$4:B$56,O60))</f>
        <v>7.32</v>
      </c>
      <c r="C60" s="5">
        <f>(SUMIF(C$4:C$56,$O60,Daten!C$4:C$56))/(COUNTIF(C$4:C$56,$O60))</f>
        <v>9.0714285714285712</v>
      </c>
      <c r="D60" s="5">
        <f>(SUMIF(D$4:D$56,$O60,Daten!D$4:D$56))/(COUNTIF(D$4:D$56,$O60))</f>
        <v>6</v>
      </c>
      <c r="E60" s="5">
        <f>(SUMIF(E$4:E$56,$O60,Daten!E$4:E$56))/(COUNTIF(E$4:E$56,$O60))</f>
        <v>6</v>
      </c>
      <c r="F60" s="5">
        <f>(SUMIF(F$4:F$56,$O60,Daten!F$4:F$56))/(COUNTIF(F$4:F$56,$O60))</f>
        <v>19.142857142857142</v>
      </c>
      <c r="G60" s="5">
        <f>(SUMIF(G$4:G$56,$O60,Daten!G$4:G$56))/(COUNTIF(G$4:G$56,$O60))</f>
        <v>6.0263157894736841</v>
      </c>
      <c r="H60" s="5">
        <f>(SUMIF(H$4:H$56,$O60,Daten!H$4:H$56))/(COUNTIF(H$4:H$56,$O60))</f>
        <v>19.478260869565219</v>
      </c>
      <c r="I60" s="5">
        <f>(SUMIF(I$4:I$56,$O60,Daten!I$4:I$56))/(COUNTIF(I$4:I$56,$O60))</f>
        <v>9.2380952380952372</v>
      </c>
      <c r="J60" s="5">
        <f>(SUMIF(J$4:J$56,$O60,Daten!J$4:J$56))/(COUNTIF(J$4:J$56,$O60))</f>
        <v>16.100000000000001</v>
      </c>
      <c r="K60" s="5">
        <f>(SUMIF(K$4:K$56,$O60,Daten!K$4:K$56))/(COUNTIF(K$4:K$56,$O60))</f>
        <v>5.3684210526315788</v>
      </c>
      <c r="L60" s="5">
        <f>(SUMIF(L$4:L$56,$O60,Daten!L$4:L$56))/(COUNTIF(L$4:L$56,$O60))</f>
        <v>12</v>
      </c>
      <c r="N60" s="24" t="s">
        <v>32</v>
      </c>
      <c r="O60">
        <v>3</v>
      </c>
    </row>
    <row r="61" spans="1:15" x14ac:dyDescent="0.3">
      <c r="A61" s="1" t="s">
        <v>21</v>
      </c>
      <c r="B61" s="5">
        <f>(SUMIF(B$4:B$56,$O61,Daten!B$4:B$56))/(COUNTIF(B$4:B$56,O61))</f>
        <v>5.617647058823529</v>
      </c>
      <c r="C61" s="5">
        <f>(SUMIF(C$4:C$56,$O61,Daten!C$4:C$56))/(COUNTIF(C$4:C$56,$O61))</f>
        <v>5.0882352941176467</v>
      </c>
      <c r="D61" s="5">
        <f>(SUMIF(D$4:D$56,$O61,Daten!D$4:D$56))/(COUNTIF(D$4:D$56,$O61))</f>
        <v>5</v>
      </c>
      <c r="E61" s="5">
        <f>(SUMIF(E$4:E$56,$O61,Daten!E$4:E$56))/(COUNTIF(E$4:E$56,$O61))</f>
        <v>5</v>
      </c>
      <c r="F61" s="5">
        <f>(SUMIF(F$4:F$56,$O61,Daten!F$4:F$56))/(COUNTIF(F$4:F$56,$O61))</f>
        <v>16.399999999999999</v>
      </c>
      <c r="G61" s="5">
        <f>(SUMIF(G$4:G$56,$O61,Daten!G$4:G$56))/(COUNTIF(G$4:G$56,$O61))</f>
        <v>3.7647058823529411</v>
      </c>
      <c r="H61" s="5">
        <f>(SUMIF(H$4:H$56,$O61,Daten!H$4:H$56))/(COUNTIF(H$4:H$56,$O61))</f>
        <v>16.607142857142858</v>
      </c>
      <c r="I61" s="5">
        <f>(SUMIF(I$4:I$56,$O61,Daten!I$4:I$56))/(COUNTIF(I$4:I$56,$O61))</f>
        <v>5.1578947368421053</v>
      </c>
      <c r="J61" s="5">
        <f>(SUMIF(J$4:J$56,$O61,Daten!J$4:J$56))/(COUNTIF(J$4:J$56,$O61))</f>
        <v>13.1875</v>
      </c>
      <c r="K61" s="5">
        <f>(SUMIF(K$4:K$56,$O61,Daten!K$4:K$56))/(COUNTIF(K$4:K$56,$O61))</f>
        <v>3.6</v>
      </c>
      <c r="L61" s="5">
        <f>(SUMIF(L$4:L$56,$O61,Daten!L$4:L$56))/(COUNTIF(L$4:L$56,$O61))</f>
        <v>9.9705882352941178</v>
      </c>
      <c r="O61">
        <v>2</v>
      </c>
    </row>
    <row r="62" spans="1:15" x14ac:dyDescent="0.3">
      <c r="A62" s="1" t="s">
        <v>19</v>
      </c>
      <c r="B62" s="5">
        <f>(SUMIF(B$4:B$56,$O62,Daten!B$4:B$56))/(COUNTIF(B$4:B$56,O62))</f>
        <v>3</v>
      </c>
      <c r="C62" s="5">
        <f>(SUMIF(C$4:C$56,$O62,Daten!C$4:C$56))/(COUNTIF(C$4:C$56,$O62))</f>
        <v>1.5666666666666667</v>
      </c>
      <c r="D62" s="5">
        <f>(SUMIF(D$4:D$56,$O62,Daten!D$4:D$56))/(COUNTIF(D$4:D$56,$O62))</f>
        <v>3.5</v>
      </c>
      <c r="E62" s="5">
        <f>(SUMIF(E$4:E$56,$O62,Daten!E$4:E$56))/(COUNTIF(E$4:E$56,$O62))</f>
        <v>3.1666666666666665</v>
      </c>
      <c r="F62" s="5">
        <f>(SUMIF(F$4:F$56,$O62,Daten!F$4:F$56))/(COUNTIF(F$4:F$56,$O62))</f>
        <v>8.882352941176471</v>
      </c>
      <c r="G62" s="5">
        <f>(SUMIF(G$4:G$56,$O62,Daten!G$4:G$56))/(COUNTIF(G$4:G$56,$O62))</f>
        <v>1.1764705882352942</v>
      </c>
      <c r="H62" s="5">
        <f>(SUMIF(H$4:H$56,$O62,Daten!H$4:H$56))/(COUNTIF(H$4:H$56,$O62))</f>
        <v>12.65625</v>
      </c>
      <c r="I62" s="5">
        <f>(SUMIF(I$4:I$56,$O62,Daten!I$4:I$56))/(COUNTIF(I$4:I$56,$O62))</f>
        <v>2.1153846153846154</v>
      </c>
      <c r="J62" s="5">
        <f>(SUMIF(J$4:J$56,$O62,Daten!J$4:J$56))/(COUNTIF(J$4:J$56,$O62))</f>
        <v>8.235294117647058</v>
      </c>
      <c r="K62" s="5">
        <f>(SUMIF(K$4:K$56,$O62,Daten!K$4:K$56))/(COUNTIF(K$4:K$56,$O62))</f>
        <v>1</v>
      </c>
      <c r="L62" s="5">
        <f>(SUMIF(L$4:L$56,$O62,Daten!L$4:L$56))/(COUNTIF(L$4:L$56,$O62))</f>
        <v>5.7</v>
      </c>
      <c r="O62">
        <v>1</v>
      </c>
    </row>
    <row r="63" spans="1:15" x14ac:dyDescent="0.3">
      <c r="A63" s="1" t="s">
        <v>29</v>
      </c>
      <c r="B63" s="5">
        <f>B60/B$57</f>
        <v>0.66545454545454552</v>
      </c>
      <c r="C63" s="5">
        <f t="shared" ref="C63:L63" si="1">C60/C$57</f>
        <v>0.69780219780219777</v>
      </c>
      <c r="D63" s="5">
        <f t="shared" si="1"/>
        <v>1</v>
      </c>
      <c r="E63" s="5">
        <f t="shared" si="1"/>
        <v>1</v>
      </c>
      <c r="F63" s="5">
        <f t="shared" si="1"/>
        <v>0.91156462585034015</v>
      </c>
      <c r="G63" s="5">
        <f t="shared" si="1"/>
        <v>0.86090225563909772</v>
      </c>
      <c r="H63" s="5">
        <f t="shared" si="1"/>
        <v>0.88537549407114635</v>
      </c>
      <c r="I63" s="5">
        <f t="shared" si="1"/>
        <v>0.8398268398268397</v>
      </c>
      <c r="J63" s="5">
        <f t="shared" si="1"/>
        <v>0.89444444444444449</v>
      </c>
      <c r="K63" s="5">
        <f t="shared" si="1"/>
        <v>0.89473684210526316</v>
      </c>
      <c r="L63" s="5">
        <f t="shared" si="1"/>
        <v>1</v>
      </c>
    </row>
    <row r="64" spans="1:15" x14ac:dyDescent="0.3">
      <c r="A64" s="1" t="s">
        <v>30</v>
      </c>
      <c r="B64" s="5">
        <f t="shared" ref="B64:L65" si="2">B61/B$57</f>
        <v>0.51069518716577533</v>
      </c>
      <c r="C64" s="5">
        <f t="shared" si="2"/>
        <v>0.39140271493212669</v>
      </c>
      <c r="D64" s="5">
        <f t="shared" si="2"/>
        <v>0.83333333333333337</v>
      </c>
      <c r="E64" s="5">
        <f t="shared" si="2"/>
        <v>0.83333333333333337</v>
      </c>
      <c r="F64" s="5">
        <f t="shared" si="2"/>
        <v>0.78095238095238084</v>
      </c>
      <c r="G64" s="5">
        <f t="shared" si="2"/>
        <v>0.53781512605042014</v>
      </c>
      <c r="H64" s="5">
        <f t="shared" si="2"/>
        <v>0.75487012987012991</v>
      </c>
      <c r="I64" s="5">
        <f t="shared" si="2"/>
        <v>0.46889952153110048</v>
      </c>
      <c r="J64" s="5">
        <f t="shared" si="2"/>
        <v>0.73263888888888884</v>
      </c>
      <c r="K64" s="5">
        <f t="shared" si="2"/>
        <v>0.6</v>
      </c>
      <c r="L64" s="5">
        <f t="shared" si="2"/>
        <v>0.83088235294117652</v>
      </c>
    </row>
    <row r="65" spans="1:12" x14ac:dyDescent="0.3">
      <c r="A65" s="1" t="s">
        <v>31</v>
      </c>
      <c r="B65" s="5">
        <f t="shared" si="2"/>
        <v>0.27272727272727271</v>
      </c>
      <c r="C65" s="5">
        <f t="shared" si="2"/>
        <v>0.12051282051282051</v>
      </c>
      <c r="D65" s="5">
        <f t="shared" si="2"/>
        <v>0.58333333333333337</v>
      </c>
      <c r="E65" s="5">
        <f t="shared" si="2"/>
        <v>0.52777777777777779</v>
      </c>
      <c r="F65" s="5">
        <f t="shared" si="2"/>
        <v>0.42296918767507002</v>
      </c>
      <c r="G65" s="5">
        <f t="shared" si="2"/>
        <v>0.16806722689075632</v>
      </c>
      <c r="H65" s="5">
        <f t="shared" si="2"/>
        <v>0.57528409090909094</v>
      </c>
      <c r="I65" s="5">
        <f t="shared" si="2"/>
        <v>0.19230769230769232</v>
      </c>
      <c r="J65" s="5">
        <f t="shared" si="2"/>
        <v>0.45751633986928097</v>
      </c>
      <c r="K65" s="5">
        <f t="shared" si="2"/>
        <v>0.16666666666666666</v>
      </c>
      <c r="L65" s="5">
        <f t="shared" si="2"/>
        <v>0.47500000000000003</v>
      </c>
    </row>
    <row r="66" spans="1:12" x14ac:dyDescent="0.3">
      <c r="A66" s="1" t="s">
        <v>33</v>
      </c>
      <c r="B66" s="5">
        <f>B63-B65</f>
        <v>0.39272727272727281</v>
      </c>
      <c r="C66" s="5">
        <f t="shared" ref="C66:L66" si="3">C63-C65</f>
        <v>0.57728937728937724</v>
      </c>
      <c r="D66" s="5">
        <f t="shared" si="3"/>
        <v>0.41666666666666663</v>
      </c>
      <c r="E66" s="5">
        <f t="shared" si="3"/>
        <v>0.47222222222222221</v>
      </c>
      <c r="F66" s="5">
        <f t="shared" si="3"/>
        <v>0.48859543817527012</v>
      </c>
      <c r="G66" s="5">
        <f t="shared" si="3"/>
        <v>0.69283502874834135</v>
      </c>
      <c r="H66" s="5">
        <f t="shared" si="3"/>
        <v>0.31009140316205541</v>
      </c>
      <c r="I66" s="5">
        <f t="shared" si="3"/>
        <v>0.64751914751914741</v>
      </c>
      <c r="J66" s="5">
        <f t="shared" si="3"/>
        <v>0.43692810457516351</v>
      </c>
      <c r="K66" s="5">
        <f t="shared" si="3"/>
        <v>0.72807017543859653</v>
      </c>
      <c r="L66" s="5">
        <f t="shared" si="3"/>
        <v>0.52499999999999991</v>
      </c>
    </row>
    <row r="67" spans="1:12" x14ac:dyDescent="0.3">
      <c r="A67" s="1" t="s">
        <v>22</v>
      </c>
      <c r="B67" s="5">
        <f t="array" ref="B67">STDEV(IF((B4:B56=$O60),Daten!B4:B56))</f>
        <v>0.55677643628300233</v>
      </c>
      <c r="C67" s="5">
        <f t="array" ref="C67">STDEV(IF((C4:C56=$O60),Daten!C4:C56))</f>
        <v>1.4856456028080369</v>
      </c>
      <c r="D67" s="5">
        <f t="array" ref="D67">STDEV(IF((D4:D56=$O60),Daten!D4:D56))</f>
        <v>0</v>
      </c>
      <c r="E67" s="5">
        <f t="array" ref="E67">STDEV(IF((E4:E56=$O60),Daten!E4:E56))</f>
        <v>0</v>
      </c>
      <c r="F67" s="5">
        <f t="array" ref="F67">STDEV(IF((F4:F56=$O60),Daten!F4:F56))</f>
        <v>1.0505100801855394</v>
      </c>
      <c r="G67" s="5">
        <f t="array" ref="G67">STDEV(IF((G4:G56=$O60),Daten!G4:G56))</f>
        <v>0.79010695848597057</v>
      </c>
      <c r="H67" s="5">
        <f t="array" ref="H67">STDEV(IF((H4:H56=$O60),Daten!H4:H56))</f>
        <v>1.3856263833762335</v>
      </c>
      <c r="I67" s="5">
        <f t="array" ref="I67">STDEV(IF((I4:I56=$O60),Daten!I4:I56))</f>
        <v>1.0910894511799629</v>
      </c>
      <c r="J67" s="5">
        <f t="array" ref="J67">STDEV(IF((J4:J56=$O60),Daten!J4:J56))</f>
        <v>0.80459208363780932</v>
      </c>
      <c r="K67" s="5">
        <f t="array" ref="K67">STDEV(IF((K4:K56=$O60),Daten!K4:K56))</f>
        <v>0.49559462778335212</v>
      </c>
      <c r="L67" s="5">
        <f t="array" ref="L67">STDEV(IF((L4:L56=$O60),Daten!L4:L56))</f>
        <v>0</v>
      </c>
    </row>
    <row r="68" spans="1:12" x14ac:dyDescent="0.3">
      <c r="A68" s="1" t="s">
        <v>23</v>
      </c>
      <c r="B68" s="5">
        <f t="array" ref="B68">STDEV(IF((B5:B57=$O61),Daten!B5:B56))</f>
        <v>0.50723925978444007</v>
      </c>
      <c r="C68" s="5">
        <f t="array" ref="C68">STDEV(IF((C5:C57=$O61),Daten!C5:C56))</f>
        <v>1.2140668570277888</v>
      </c>
      <c r="D68" s="5">
        <f t="array" ref="D68">STDEV(IF((D5:D57=$O61),Daten!D5:D56))</f>
        <v>0</v>
      </c>
      <c r="E68" s="5">
        <f t="array" ref="E68">STDEV(IF((E5:E57=$O61),Daten!E5:E56))</f>
        <v>0</v>
      </c>
      <c r="F68" s="5">
        <f t="array" ref="F68">STDEV(IF((F5:F57=$O61),Daten!F5:F56))</f>
        <v>0.82807867121082501</v>
      </c>
      <c r="G68" s="5">
        <f t="array" ref="G68">STDEV(IF((G5:G57=$O61),Daten!G5:G56))</f>
        <v>0.56229571453838723</v>
      </c>
      <c r="H68" s="5">
        <f t="array" ref="H68">STDEV(IF((H5:H57=$O61),Daten!H5:H56))</f>
        <v>0.52545114054391495</v>
      </c>
      <c r="I68" s="5">
        <f t="array" ref="I68">STDEV(IF((I5:I57=$O61),Daten!I5:I56))</f>
        <v>0.93759531105923422</v>
      </c>
      <c r="J68" s="5">
        <f t="array" ref="J68">STDEV(IF((J5:J57=$O61),Daten!J5:J56))</f>
        <v>1.0626225419530053</v>
      </c>
      <c r="K68" s="5">
        <f t="array" ref="K68">STDEV(IF((K5:K57=$O61),Daten!K5:K56))</f>
        <v>0.55780041623131305</v>
      </c>
      <c r="L68" s="5">
        <f t="array" ref="L68">STDEV(IF((L5:L57=$O61),Daten!L5:L56))</f>
        <v>0.78461774132376072</v>
      </c>
    </row>
    <row r="69" spans="1:12" x14ac:dyDescent="0.3">
      <c r="A69" s="1" t="s">
        <v>24</v>
      </c>
      <c r="B69" s="5">
        <f t="array" ref="B69">STDEV(IF((B6:B58=$O62),Daten!B6:B57))</f>
        <v>1.4142135623730951</v>
      </c>
      <c r="C69" s="5">
        <f t="array" ref="C69">STDEV(IF((C6:C58=$O62),Daten!C6:C57))</f>
        <v>0.96115010472325468</v>
      </c>
      <c r="D69" s="5">
        <f t="array" ref="D69">STDEV(IF((D6:D58=$O62),Daten!D6:D57))</f>
        <v>0.7559289460184544</v>
      </c>
      <c r="E69" s="5">
        <f t="array" ref="E69">STDEV(IF((E6:E58=$O62),Daten!E6:E57))</f>
        <v>0.93743686656109237</v>
      </c>
      <c r="F69" s="5">
        <f t="array" ref="F69">STDEV(IF((F6:F58=$O62),Daten!F6:F57))</f>
        <v>4.484450258130539</v>
      </c>
      <c r="G69" s="5">
        <f t="array" ref="G69">STDEV(IF((G6:G58=$O62),Daten!G6:G57))</f>
        <v>0.66004678978530174</v>
      </c>
      <c r="H69" s="5">
        <f t="array" ref="H69">STDEV(IF((H6:H58=$O62),Daten!H6:H57))</f>
        <v>2.4543753448348795</v>
      </c>
      <c r="I69" s="5">
        <f t="array" ref="I69">STDEV(IF((I6:I58=$O62),Daten!I6:I57))</f>
        <v>0.71162508135271396</v>
      </c>
      <c r="J69" s="5">
        <f t="array" ref="J69">STDEV(IF((J6:J58=$O62),Daten!J6:J57))</f>
        <v>1.8634447860315668</v>
      </c>
      <c r="K69" s="5">
        <f t="array" ref="K69">STDEV(IF((K6:K58=$O62),Daten!K6:K57))</f>
        <v>0.75</v>
      </c>
      <c r="L69" s="5">
        <f t="array" ref="L69">STDEV(IF((L6:L58=$O62),Daten!L6:L57))</f>
        <v>2.4985710201747602</v>
      </c>
    </row>
    <row r="72" spans="1:12" x14ac:dyDescent="0.3">
      <c r="A72" s="1" t="s">
        <v>26</v>
      </c>
      <c r="B72">
        <f>COUNTIF(B4:B56,3)</f>
        <v>25</v>
      </c>
      <c r="C72">
        <f t="shared" ref="C72:L72" si="4">COUNTIF(C4:C56,1)</f>
        <v>15</v>
      </c>
      <c r="D72">
        <f t="shared" si="4"/>
        <v>8</v>
      </c>
      <c r="E72">
        <f t="shared" si="4"/>
        <v>12</v>
      </c>
      <c r="F72">
        <f t="shared" si="4"/>
        <v>17</v>
      </c>
      <c r="G72">
        <f t="shared" si="4"/>
        <v>17</v>
      </c>
      <c r="H72">
        <f t="shared" si="4"/>
        <v>16</v>
      </c>
      <c r="I72">
        <f t="shared" si="4"/>
        <v>13</v>
      </c>
      <c r="J72" s="29">
        <f t="shared" si="4"/>
        <v>17</v>
      </c>
      <c r="K72" s="29">
        <f t="shared" si="4"/>
        <v>9</v>
      </c>
      <c r="L72" s="29">
        <f t="shared" si="4"/>
        <v>15</v>
      </c>
    </row>
    <row r="73" spans="1:12" x14ac:dyDescent="0.3">
      <c r="A73" s="1" t="s">
        <v>25</v>
      </c>
      <c r="B73">
        <f>COUNTIF(B4:B56,2)</f>
        <v>17</v>
      </c>
      <c r="C73">
        <f t="shared" ref="C73:L73" si="5">COUNTIF(C4:C56,2)</f>
        <v>17</v>
      </c>
      <c r="D73">
        <f t="shared" si="5"/>
        <v>15</v>
      </c>
      <c r="E73">
        <f t="shared" si="5"/>
        <v>13</v>
      </c>
      <c r="F73">
        <f t="shared" si="5"/>
        <v>15</v>
      </c>
      <c r="G73">
        <f t="shared" si="5"/>
        <v>17</v>
      </c>
      <c r="H73">
        <f t="shared" si="5"/>
        <v>14</v>
      </c>
      <c r="I73">
        <f t="shared" si="5"/>
        <v>19</v>
      </c>
      <c r="J73" s="29">
        <f t="shared" si="5"/>
        <v>16</v>
      </c>
      <c r="K73" s="29">
        <f t="shared" si="5"/>
        <v>25</v>
      </c>
      <c r="L73" s="29">
        <f t="shared" si="5"/>
        <v>17</v>
      </c>
    </row>
    <row r="74" spans="1:12" x14ac:dyDescent="0.3">
      <c r="A74" s="1" t="s">
        <v>27</v>
      </c>
      <c r="B74">
        <f>COUNTIF(B5:B57,1)</f>
        <v>11</v>
      </c>
      <c r="C74">
        <f t="shared" ref="C74:L74" si="6">COUNTIF(C5:C57,1)</f>
        <v>15</v>
      </c>
      <c r="D74">
        <f t="shared" si="6"/>
        <v>8</v>
      </c>
      <c r="E74">
        <f t="shared" si="6"/>
        <v>12</v>
      </c>
      <c r="F74">
        <f t="shared" si="6"/>
        <v>17</v>
      </c>
      <c r="G74">
        <f t="shared" si="6"/>
        <v>17</v>
      </c>
      <c r="H74">
        <f t="shared" si="6"/>
        <v>16</v>
      </c>
      <c r="I74">
        <f t="shared" si="6"/>
        <v>13</v>
      </c>
      <c r="J74" s="29">
        <f t="shared" si="6"/>
        <v>17</v>
      </c>
      <c r="K74" s="29">
        <f t="shared" si="6"/>
        <v>9</v>
      </c>
      <c r="L74" s="29">
        <f t="shared" si="6"/>
        <v>15</v>
      </c>
    </row>
  </sheetData>
  <pageMargins left="0.7" right="0.7" top="0.78740157499999996" bottom="0.78740157499999996"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Daten</vt:lpstr>
      <vt:lpstr>Cronbachs α, Einzelanalyse</vt:lpstr>
      <vt:lpstr>Korrelationsmatrix</vt:lpstr>
      <vt:lpstr>Gruppenanalyse</vt:lpstr>
    </vt:vector>
  </TitlesOfParts>
  <Company>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dc:creator>
  <cp:lastModifiedBy>Hiwi</cp:lastModifiedBy>
  <dcterms:created xsi:type="dcterms:W3CDTF">2015-09-25T11:23:26Z</dcterms:created>
  <dcterms:modified xsi:type="dcterms:W3CDTF">2017-06-06T13:42:12Z</dcterms:modified>
</cp:coreProperties>
</file>